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lly\Desktop\2018統計\重新上傳\"/>
    </mc:Choice>
  </mc:AlternateContent>
  <xr:revisionPtr revIDLastSave="0" documentId="13_ncr:1_{B3F5C66E-4CC9-4C64-BD17-73BE7B58C49D}" xr6:coauthVersionLast="43" xr6:coauthVersionMax="43" xr10:uidLastSave="{00000000-0000-0000-0000-000000000000}"/>
  <bookViews>
    <workbookView xWindow="-120" yWindow="-120" windowWidth="19440" windowHeight="15000" firstSheet="31" activeTab="35" xr2:uid="{24A2DE99-7810-4795-9610-9E76F88E37DE}"/>
  </bookViews>
  <sheets>
    <sheet name="12月台灣-中國" sheetId="35" r:id="rId1"/>
    <sheet name="12月台灣出口中國" sheetId="36" r:id="rId2"/>
    <sheet name="12月自中國進口" sheetId="37" r:id="rId3"/>
    <sheet name="11月台灣-中國" sheetId="32" r:id="rId4"/>
    <sheet name="11月台灣出口中國" sheetId="33" r:id="rId5"/>
    <sheet name="11月自中國進口" sheetId="34" r:id="rId6"/>
    <sheet name="10月台灣-中國" sheetId="29" r:id="rId7"/>
    <sheet name="10月台灣出口中國" sheetId="30" r:id="rId8"/>
    <sheet name="10月自中國進口" sheetId="31" r:id="rId9"/>
    <sheet name="9月台灣-中國" sheetId="26" r:id="rId10"/>
    <sheet name="9月台灣出口中國" sheetId="27" r:id="rId11"/>
    <sheet name="9月自中國進口" sheetId="28" r:id="rId12"/>
    <sheet name="8月台灣-中國" sheetId="23" r:id="rId13"/>
    <sheet name="8月台灣出口中國" sheetId="24" r:id="rId14"/>
    <sheet name="8月自中國進口" sheetId="25" r:id="rId15"/>
    <sheet name="7月台灣-中國" sheetId="20" r:id="rId16"/>
    <sheet name="7月台灣出口中國" sheetId="21" r:id="rId17"/>
    <sheet name="7月自中國進口" sheetId="22" r:id="rId18"/>
    <sheet name="6月台灣-中國" sheetId="17" r:id="rId19"/>
    <sheet name="6月台灣出口中國" sheetId="18" r:id="rId20"/>
    <sheet name="6月自中國進口" sheetId="19" r:id="rId21"/>
    <sheet name="5月台灣-中國" sheetId="14" r:id="rId22"/>
    <sheet name="5月台灣出口中國" sheetId="15" r:id="rId23"/>
    <sheet name="5月自大陸進口" sheetId="16" r:id="rId24"/>
    <sheet name="4月台灣-中國" sheetId="10" r:id="rId25"/>
    <sheet name="4月台灣出口中國" sheetId="11" r:id="rId26"/>
    <sheet name="4月自中國進口" sheetId="12" r:id="rId27"/>
    <sheet name="3月台灣-中國" sheetId="7" r:id="rId28"/>
    <sheet name="3月台灣出口中國" sheetId="8" r:id="rId29"/>
    <sheet name="3月自中國進口" sheetId="9" r:id="rId30"/>
    <sheet name="2月台灣-中國" sheetId="4" r:id="rId31"/>
    <sheet name="2月台灣出口中國" sheetId="5" r:id="rId32"/>
    <sheet name="2月自中國進口" sheetId="6" r:id="rId33"/>
    <sheet name="1月台灣-中國" sheetId="1" r:id="rId34"/>
    <sheet name="1月台灣出口中國" sheetId="2" r:id="rId35"/>
    <sheet name="1月自中國進口" sheetId="3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37" l="1"/>
  <c r="E5" i="37" s="1"/>
  <c r="F5" i="37"/>
  <c r="H5" i="37"/>
  <c r="I5" i="37"/>
  <c r="K5" i="37" s="1"/>
  <c r="J5" i="37"/>
  <c r="C6" i="37"/>
  <c r="E6" i="37" s="1"/>
  <c r="F6" i="37"/>
  <c r="H6" i="37"/>
  <c r="I6" i="37"/>
  <c r="K6" i="37" s="1"/>
  <c r="J6" i="37"/>
  <c r="C7" i="37"/>
  <c r="E7" i="37"/>
  <c r="F7" i="37"/>
  <c r="H7" i="37" s="1"/>
  <c r="J7" i="37"/>
  <c r="C8" i="37"/>
  <c r="E8" i="37"/>
  <c r="F8" i="37"/>
  <c r="H8" i="37" s="1"/>
  <c r="J8" i="37"/>
  <c r="C9" i="37"/>
  <c r="E9" i="37" s="1"/>
  <c r="F9" i="37"/>
  <c r="H9" i="37"/>
  <c r="I9" i="37"/>
  <c r="K9" i="37" s="1"/>
  <c r="J9" i="37"/>
  <c r="C10" i="37"/>
  <c r="E10" i="37" s="1"/>
  <c r="F10" i="37"/>
  <c r="H10" i="37"/>
  <c r="J10" i="37"/>
  <c r="D11" i="37"/>
  <c r="G11" i="37"/>
  <c r="J11" i="37" s="1"/>
  <c r="C13" i="37"/>
  <c r="E13" i="37" s="1"/>
  <c r="F13" i="37"/>
  <c r="H13" i="37"/>
  <c r="J13" i="37"/>
  <c r="D14" i="37"/>
  <c r="G14" i="37"/>
  <c r="J14" i="37" s="1"/>
  <c r="C20" i="37"/>
  <c r="E20" i="37" s="1"/>
  <c r="F20" i="37"/>
  <c r="H20" i="37" s="1"/>
  <c r="C21" i="37"/>
  <c r="E21" i="37" s="1"/>
  <c r="F21" i="37"/>
  <c r="H21" i="37" s="1"/>
  <c r="C22" i="37"/>
  <c r="E22" i="37" s="1"/>
  <c r="F22" i="37"/>
  <c r="H22" i="37" s="1"/>
  <c r="C23" i="37"/>
  <c r="E23" i="37" s="1"/>
  <c r="F23" i="37"/>
  <c r="H23" i="37" s="1"/>
  <c r="C24" i="37"/>
  <c r="E24" i="37" s="1"/>
  <c r="F24" i="37"/>
  <c r="H24" i="37" s="1"/>
  <c r="C25" i="37"/>
  <c r="E25" i="37" s="1"/>
  <c r="F25" i="37"/>
  <c r="H25" i="37" s="1"/>
  <c r="C26" i="37"/>
  <c r="E26" i="37" s="1"/>
  <c r="F26" i="37"/>
  <c r="H26" i="37" s="1"/>
  <c r="C27" i="37"/>
  <c r="E27" i="37" s="1"/>
  <c r="F27" i="37"/>
  <c r="H27" i="37" s="1"/>
  <c r="C28" i="37"/>
  <c r="E28" i="37" s="1"/>
  <c r="F28" i="37"/>
  <c r="H28" i="37" s="1"/>
  <c r="C29" i="37"/>
  <c r="E29" i="37" s="1"/>
  <c r="F29" i="37"/>
  <c r="H29" i="37" s="1"/>
  <c r="C30" i="37"/>
  <c r="E30" i="37" s="1"/>
  <c r="F30" i="37"/>
  <c r="H30" i="37" s="1"/>
  <c r="C31" i="37"/>
  <c r="E31" i="37" s="1"/>
  <c r="F31" i="37"/>
  <c r="H31" i="37" s="1"/>
  <c r="C32" i="37"/>
  <c r="E32" i="37" s="1"/>
  <c r="F32" i="37"/>
  <c r="H32" i="37" s="1"/>
  <c r="C33" i="37"/>
  <c r="E33" i="37" s="1"/>
  <c r="F33" i="37"/>
  <c r="H33" i="37" s="1"/>
  <c r="C34" i="37"/>
  <c r="E34" i="37" s="1"/>
  <c r="F34" i="37"/>
  <c r="H34" i="37" s="1"/>
  <c r="C35" i="37"/>
  <c r="E35" i="37" s="1"/>
  <c r="F35" i="37"/>
  <c r="H35" i="37" s="1"/>
  <c r="C36" i="37"/>
  <c r="E36" i="37" s="1"/>
  <c r="F36" i="37"/>
  <c r="H36" i="37" s="1"/>
  <c r="C37" i="37"/>
  <c r="E37" i="37" s="1"/>
  <c r="F37" i="37"/>
  <c r="H37" i="37" s="1"/>
  <c r="C38" i="37"/>
  <c r="E38" i="37" s="1"/>
  <c r="F38" i="37"/>
  <c r="H38" i="37" s="1"/>
  <c r="C39" i="37"/>
  <c r="E39" i="37" s="1"/>
  <c r="F39" i="37"/>
  <c r="H39" i="37" s="1"/>
  <c r="C40" i="37"/>
  <c r="E40" i="37" s="1"/>
  <c r="F40" i="37"/>
  <c r="H40" i="37" s="1"/>
  <c r="C41" i="37"/>
  <c r="E41" i="37" s="1"/>
  <c r="F41" i="37"/>
  <c r="H41" i="37" s="1"/>
  <c r="C42" i="37"/>
  <c r="E42" i="37" s="1"/>
  <c r="D42" i="37"/>
  <c r="G42" i="37"/>
  <c r="C5" i="36"/>
  <c r="E5" i="36" s="1"/>
  <c r="F5" i="36"/>
  <c r="H5" i="36"/>
  <c r="I5" i="36"/>
  <c r="K5" i="36" s="1"/>
  <c r="J5" i="36"/>
  <c r="C6" i="36"/>
  <c r="E6" i="36" s="1"/>
  <c r="F6" i="36"/>
  <c r="H6" i="36" s="1"/>
  <c r="I6" i="36"/>
  <c r="K6" i="36" s="1"/>
  <c r="J6" i="36"/>
  <c r="C7" i="36"/>
  <c r="E7" i="36"/>
  <c r="F7" i="36"/>
  <c r="I7" i="36" s="1"/>
  <c r="K7" i="36" s="1"/>
  <c r="H7" i="36"/>
  <c r="J7" i="36"/>
  <c r="C8" i="36"/>
  <c r="E8" i="36" s="1"/>
  <c r="F8" i="36"/>
  <c r="H8" i="36" s="1"/>
  <c r="J8" i="36"/>
  <c r="C9" i="36"/>
  <c r="E9" i="36"/>
  <c r="F9" i="36"/>
  <c r="I9" i="36" s="1"/>
  <c r="K9" i="36" s="1"/>
  <c r="H9" i="36"/>
  <c r="J9" i="36"/>
  <c r="C10" i="36"/>
  <c r="E10" i="36" s="1"/>
  <c r="F10" i="36"/>
  <c r="H10" i="36" s="1"/>
  <c r="I10" i="36"/>
  <c r="K10" i="36" s="1"/>
  <c r="J10" i="36"/>
  <c r="D11" i="36"/>
  <c r="J11" i="36" s="1"/>
  <c r="G11" i="36"/>
  <c r="C13" i="36"/>
  <c r="E13" i="36" s="1"/>
  <c r="F13" i="36"/>
  <c r="H13" i="36" s="1"/>
  <c r="I13" i="36"/>
  <c r="K13" i="36" s="1"/>
  <c r="J13" i="36"/>
  <c r="D14" i="36"/>
  <c r="J14" i="36" s="1"/>
  <c r="G14" i="36"/>
  <c r="C20" i="36"/>
  <c r="E20" i="36" s="1"/>
  <c r="F20" i="36"/>
  <c r="H20" i="36" s="1"/>
  <c r="C21" i="36"/>
  <c r="E21" i="36" s="1"/>
  <c r="F21" i="36"/>
  <c r="H21" i="36" s="1"/>
  <c r="C22" i="36"/>
  <c r="E22" i="36" s="1"/>
  <c r="F22" i="36"/>
  <c r="H22" i="36" s="1"/>
  <c r="C23" i="36"/>
  <c r="E23" i="36" s="1"/>
  <c r="F23" i="36"/>
  <c r="H23" i="36" s="1"/>
  <c r="C24" i="36"/>
  <c r="E24" i="36" s="1"/>
  <c r="F24" i="36"/>
  <c r="H24" i="36" s="1"/>
  <c r="C25" i="36"/>
  <c r="E25" i="36" s="1"/>
  <c r="F25" i="36"/>
  <c r="H25" i="36" s="1"/>
  <c r="C26" i="36"/>
  <c r="E26" i="36" s="1"/>
  <c r="F26" i="36"/>
  <c r="H26" i="36" s="1"/>
  <c r="C27" i="36"/>
  <c r="E27" i="36" s="1"/>
  <c r="F27" i="36"/>
  <c r="H27" i="36" s="1"/>
  <c r="C28" i="36"/>
  <c r="E28" i="36" s="1"/>
  <c r="F28" i="36"/>
  <c r="H28" i="36" s="1"/>
  <c r="C29" i="36"/>
  <c r="E29" i="36" s="1"/>
  <c r="F29" i="36"/>
  <c r="H29" i="36" s="1"/>
  <c r="C30" i="36"/>
  <c r="E30" i="36" s="1"/>
  <c r="F30" i="36"/>
  <c r="H30" i="36" s="1"/>
  <c r="C31" i="36"/>
  <c r="E31" i="36" s="1"/>
  <c r="F31" i="36"/>
  <c r="H31" i="36" s="1"/>
  <c r="C32" i="36"/>
  <c r="E32" i="36" s="1"/>
  <c r="F32" i="36"/>
  <c r="H32" i="36" s="1"/>
  <c r="C33" i="36"/>
  <c r="E33" i="36" s="1"/>
  <c r="F33" i="36"/>
  <c r="H33" i="36" s="1"/>
  <c r="C34" i="36"/>
  <c r="E34" i="36" s="1"/>
  <c r="F34" i="36"/>
  <c r="H34" i="36" s="1"/>
  <c r="C35" i="36"/>
  <c r="E35" i="36" s="1"/>
  <c r="F35" i="36"/>
  <c r="H35" i="36" s="1"/>
  <c r="C36" i="36"/>
  <c r="E36" i="36" s="1"/>
  <c r="F36" i="36"/>
  <c r="H36" i="36" s="1"/>
  <c r="C37" i="36"/>
  <c r="E37" i="36" s="1"/>
  <c r="F37" i="36"/>
  <c r="H37" i="36" s="1"/>
  <c r="C38" i="36"/>
  <c r="E38" i="36" s="1"/>
  <c r="F38" i="36"/>
  <c r="H38" i="36" s="1"/>
  <c r="C39" i="36"/>
  <c r="E39" i="36" s="1"/>
  <c r="F39" i="36"/>
  <c r="H39" i="36" s="1"/>
  <c r="C40" i="36"/>
  <c r="E40" i="36" s="1"/>
  <c r="F40" i="36"/>
  <c r="H40" i="36" s="1"/>
  <c r="C41" i="36"/>
  <c r="E41" i="36" s="1"/>
  <c r="F41" i="36"/>
  <c r="H41" i="36" s="1"/>
  <c r="C42" i="36"/>
  <c r="E42" i="36" s="1"/>
  <c r="D42" i="36"/>
  <c r="G42" i="36"/>
  <c r="E5" i="35"/>
  <c r="H5" i="35"/>
  <c r="I5" i="35"/>
  <c r="J5" i="35"/>
  <c r="E6" i="35"/>
  <c r="H6" i="35"/>
  <c r="I6" i="35"/>
  <c r="J6" i="35"/>
  <c r="E7" i="35"/>
  <c r="H7" i="35"/>
  <c r="I7" i="35"/>
  <c r="J7" i="35"/>
  <c r="E8" i="35"/>
  <c r="H8" i="35"/>
  <c r="J8" i="35"/>
  <c r="E9" i="35"/>
  <c r="H9" i="35"/>
  <c r="I9" i="35"/>
  <c r="J9" i="35"/>
  <c r="E10" i="35"/>
  <c r="H10" i="35"/>
  <c r="I10" i="35"/>
  <c r="J10" i="35"/>
  <c r="C11" i="35"/>
  <c r="E11" i="35" s="1"/>
  <c r="D11" i="35"/>
  <c r="F11" i="35"/>
  <c r="I11" i="35" s="1"/>
  <c r="G11" i="35"/>
  <c r="H11" i="35" s="1"/>
  <c r="E13" i="35"/>
  <c r="I13" i="35"/>
  <c r="J13" i="35"/>
  <c r="D14" i="35"/>
  <c r="F14" i="35"/>
  <c r="E20" i="35"/>
  <c r="H20" i="35"/>
  <c r="E21" i="35"/>
  <c r="H21" i="35"/>
  <c r="E22" i="35"/>
  <c r="H22" i="35"/>
  <c r="E23" i="35"/>
  <c r="H23" i="35"/>
  <c r="E24" i="35"/>
  <c r="H24" i="35"/>
  <c r="E25" i="35"/>
  <c r="H25" i="35"/>
  <c r="E26" i="35"/>
  <c r="H26" i="35"/>
  <c r="E27" i="35"/>
  <c r="H27" i="35"/>
  <c r="E28" i="35"/>
  <c r="H28" i="35"/>
  <c r="E29" i="35"/>
  <c r="H29" i="35"/>
  <c r="E30" i="35"/>
  <c r="H30" i="35"/>
  <c r="E31" i="35"/>
  <c r="H31" i="35"/>
  <c r="E32" i="35"/>
  <c r="H32" i="35"/>
  <c r="E33" i="35"/>
  <c r="H33" i="35"/>
  <c r="E34" i="35"/>
  <c r="H34" i="35"/>
  <c r="E35" i="35"/>
  <c r="H35" i="35"/>
  <c r="E36" i="35"/>
  <c r="H36" i="35"/>
  <c r="E37" i="35"/>
  <c r="H37" i="35"/>
  <c r="E38" i="35"/>
  <c r="H38" i="35"/>
  <c r="E39" i="35"/>
  <c r="H39" i="35"/>
  <c r="E40" i="35"/>
  <c r="H40" i="35"/>
  <c r="E41" i="35"/>
  <c r="H41" i="35"/>
  <c r="C42" i="35"/>
  <c r="E42" i="35" s="1"/>
  <c r="D42" i="35"/>
  <c r="F42" i="35"/>
  <c r="G42" i="35"/>
  <c r="H42" i="35"/>
  <c r="F42" i="37" l="1"/>
  <c r="H42" i="37" s="1"/>
  <c r="C11" i="37"/>
  <c r="I7" i="37"/>
  <c r="K7" i="37" s="1"/>
  <c r="I13" i="37"/>
  <c r="K13" i="37" s="1"/>
  <c r="I10" i="37"/>
  <c r="K10" i="37" s="1"/>
  <c r="F11" i="37"/>
  <c r="I8" i="37"/>
  <c r="K8" i="37" s="1"/>
  <c r="F42" i="36"/>
  <c r="H42" i="36" s="1"/>
  <c r="C11" i="36"/>
  <c r="F11" i="36"/>
  <c r="I8" i="36"/>
  <c r="K8" i="36" s="1"/>
  <c r="G14" i="35"/>
  <c r="C14" i="35"/>
  <c r="J11" i="35"/>
  <c r="I11" i="37" l="1"/>
  <c r="K11" i="37" s="1"/>
  <c r="F14" i="37"/>
  <c r="H11" i="37"/>
  <c r="E11" i="37"/>
  <c r="C14" i="37"/>
  <c r="E14" i="37" s="1"/>
  <c r="I11" i="36"/>
  <c r="K11" i="36" s="1"/>
  <c r="F14" i="36"/>
  <c r="H11" i="36"/>
  <c r="E11" i="36"/>
  <c r="C14" i="36"/>
  <c r="E14" i="36" s="1"/>
  <c r="E14" i="35"/>
  <c r="I14" i="35"/>
  <c r="J14" i="35"/>
  <c r="H14" i="35"/>
  <c r="I14" i="37" l="1"/>
  <c r="K14" i="37" s="1"/>
  <c r="H14" i="37"/>
  <c r="I14" i="36"/>
  <c r="K14" i="36" s="1"/>
  <c r="H14" i="36"/>
  <c r="C5" i="34" l="1"/>
  <c r="E5" i="34" s="1"/>
  <c r="F5" i="34"/>
  <c r="H5" i="34" s="1"/>
  <c r="I5" i="34"/>
  <c r="K5" i="34" s="1"/>
  <c r="J5" i="34"/>
  <c r="C6" i="34"/>
  <c r="E6" i="34" s="1"/>
  <c r="F6" i="34"/>
  <c r="H6" i="34"/>
  <c r="I6" i="34"/>
  <c r="K6" i="34" s="1"/>
  <c r="J6" i="34"/>
  <c r="C7" i="34"/>
  <c r="E7" i="34"/>
  <c r="F7" i="34"/>
  <c r="H7" i="34" s="1"/>
  <c r="J7" i="34"/>
  <c r="C8" i="34"/>
  <c r="E8" i="34" s="1"/>
  <c r="F8" i="34"/>
  <c r="H8" i="34" s="1"/>
  <c r="J8" i="34"/>
  <c r="C9" i="34"/>
  <c r="E9" i="34" s="1"/>
  <c r="F9" i="34"/>
  <c r="H9" i="34" s="1"/>
  <c r="J9" i="34"/>
  <c r="C10" i="34"/>
  <c r="E10" i="34" s="1"/>
  <c r="F10" i="34"/>
  <c r="H10" i="34" s="1"/>
  <c r="J10" i="34"/>
  <c r="D11" i="34"/>
  <c r="D14" i="34" s="1"/>
  <c r="G11" i="34"/>
  <c r="J11" i="34" s="1"/>
  <c r="C13" i="34"/>
  <c r="E13" i="34" s="1"/>
  <c r="F13" i="34"/>
  <c r="H13" i="34" s="1"/>
  <c r="J13" i="34"/>
  <c r="G14" i="34"/>
  <c r="C20" i="34"/>
  <c r="E20" i="34" s="1"/>
  <c r="F20" i="34"/>
  <c r="H20" i="34" s="1"/>
  <c r="C21" i="34"/>
  <c r="E21" i="34" s="1"/>
  <c r="F21" i="34"/>
  <c r="H21" i="34" s="1"/>
  <c r="C22" i="34"/>
  <c r="E22" i="34" s="1"/>
  <c r="F22" i="34"/>
  <c r="H22" i="34" s="1"/>
  <c r="C23" i="34"/>
  <c r="E23" i="34" s="1"/>
  <c r="F23" i="34"/>
  <c r="H23" i="34" s="1"/>
  <c r="C24" i="34"/>
  <c r="E24" i="34" s="1"/>
  <c r="F24" i="34"/>
  <c r="H24" i="34" s="1"/>
  <c r="C25" i="34"/>
  <c r="E25" i="34" s="1"/>
  <c r="F25" i="34"/>
  <c r="H25" i="34" s="1"/>
  <c r="C26" i="34"/>
  <c r="E26" i="34" s="1"/>
  <c r="F26" i="34"/>
  <c r="H26" i="34" s="1"/>
  <c r="C27" i="34"/>
  <c r="E27" i="34" s="1"/>
  <c r="F27" i="34"/>
  <c r="H27" i="34" s="1"/>
  <c r="C28" i="34"/>
  <c r="E28" i="34" s="1"/>
  <c r="F28" i="34"/>
  <c r="H28" i="34" s="1"/>
  <c r="C29" i="34"/>
  <c r="E29" i="34" s="1"/>
  <c r="F29" i="34"/>
  <c r="H29" i="34" s="1"/>
  <c r="C30" i="34"/>
  <c r="E30" i="34" s="1"/>
  <c r="F30" i="34"/>
  <c r="H30" i="34" s="1"/>
  <c r="C31" i="34"/>
  <c r="E31" i="34" s="1"/>
  <c r="F31" i="34"/>
  <c r="H31" i="34" s="1"/>
  <c r="C32" i="34"/>
  <c r="E32" i="34" s="1"/>
  <c r="F32" i="34"/>
  <c r="H32" i="34" s="1"/>
  <c r="C33" i="34"/>
  <c r="E33" i="34" s="1"/>
  <c r="F33" i="34"/>
  <c r="H33" i="34" s="1"/>
  <c r="C34" i="34"/>
  <c r="E34" i="34" s="1"/>
  <c r="F34" i="34"/>
  <c r="H34" i="34" s="1"/>
  <c r="C35" i="34"/>
  <c r="E35" i="34" s="1"/>
  <c r="F35" i="34"/>
  <c r="H35" i="34" s="1"/>
  <c r="C36" i="34"/>
  <c r="E36" i="34" s="1"/>
  <c r="F36" i="34"/>
  <c r="H36" i="34" s="1"/>
  <c r="C37" i="34"/>
  <c r="E37" i="34" s="1"/>
  <c r="F37" i="34"/>
  <c r="H37" i="34" s="1"/>
  <c r="C38" i="34"/>
  <c r="E38" i="34" s="1"/>
  <c r="F38" i="34"/>
  <c r="H38" i="34" s="1"/>
  <c r="C39" i="34"/>
  <c r="E39" i="34" s="1"/>
  <c r="F39" i="34"/>
  <c r="H39" i="34" s="1"/>
  <c r="C40" i="34"/>
  <c r="E40" i="34" s="1"/>
  <c r="F40" i="34"/>
  <c r="H40" i="34" s="1"/>
  <c r="C41" i="34"/>
  <c r="E41" i="34" s="1"/>
  <c r="F41" i="34"/>
  <c r="H41" i="34" s="1"/>
  <c r="C42" i="34"/>
  <c r="E42" i="34" s="1"/>
  <c r="D42" i="34"/>
  <c r="G42" i="34"/>
  <c r="C5" i="33"/>
  <c r="E5" i="33" s="1"/>
  <c r="F5" i="33"/>
  <c r="I5" i="33" s="1"/>
  <c r="K5" i="33" s="1"/>
  <c r="J5" i="33"/>
  <c r="C6" i="33"/>
  <c r="E6" i="33" s="1"/>
  <c r="F6" i="33"/>
  <c r="H6" i="33" s="1"/>
  <c r="J6" i="33"/>
  <c r="C7" i="33"/>
  <c r="E7" i="33" s="1"/>
  <c r="F7" i="33"/>
  <c r="H7" i="33" s="1"/>
  <c r="J7" i="33"/>
  <c r="C8" i="33"/>
  <c r="E8" i="33" s="1"/>
  <c r="F8" i="33"/>
  <c r="H8" i="33" s="1"/>
  <c r="J8" i="33"/>
  <c r="C9" i="33"/>
  <c r="E9" i="33" s="1"/>
  <c r="F9" i="33"/>
  <c r="H9" i="33"/>
  <c r="J9" i="33"/>
  <c r="C10" i="33"/>
  <c r="E10" i="33" s="1"/>
  <c r="F10" i="33"/>
  <c r="H10" i="33"/>
  <c r="J10" i="33"/>
  <c r="D11" i="33"/>
  <c r="G11" i="33"/>
  <c r="J11" i="33" s="1"/>
  <c r="C13" i="33"/>
  <c r="E13" i="33" s="1"/>
  <c r="F13" i="33"/>
  <c r="H13" i="33" s="1"/>
  <c r="J13" i="33"/>
  <c r="D14" i="33"/>
  <c r="G14" i="33"/>
  <c r="J14" i="33" s="1"/>
  <c r="C20" i="33"/>
  <c r="E20" i="33" s="1"/>
  <c r="F20" i="33"/>
  <c r="H20" i="33"/>
  <c r="C21" i="33"/>
  <c r="E21" i="33" s="1"/>
  <c r="F21" i="33"/>
  <c r="H21" i="33"/>
  <c r="C22" i="33"/>
  <c r="E22" i="33" s="1"/>
  <c r="F22" i="33"/>
  <c r="H22" i="33" s="1"/>
  <c r="C23" i="33"/>
  <c r="E23" i="33" s="1"/>
  <c r="F23" i="33"/>
  <c r="H23" i="33" s="1"/>
  <c r="C24" i="33"/>
  <c r="E24" i="33" s="1"/>
  <c r="F24" i="33"/>
  <c r="H24" i="33"/>
  <c r="C25" i="33"/>
  <c r="E25" i="33" s="1"/>
  <c r="F25" i="33"/>
  <c r="H25" i="33"/>
  <c r="C26" i="33"/>
  <c r="E26" i="33" s="1"/>
  <c r="F26" i="33"/>
  <c r="H26" i="33" s="1"/>
  <c r="C27" i="33"/>
  <c r="E27" i="33" s="1"/>
  <c r="F27" i="33"/>
  <c r="H27" i="33" s="1"/>
  <c r="C28" i="33"/>
  <c r="E28" i="33" s="1"/>
  <c r="F28" i="33"/>
  <c r="H28" i="33"/>
  <c r="C29" i="33"/>
  <c r="E29" i="33" s="1"/>
  <c r="F29" i="33"/>
  <c r="H29" i="33"/>
  <c r="C30" i="33"/>
  <c r="E30" i="33" s="1"/>
  <c r="F30" i="33"/>
  <c r="H30" i="33" s="1"/>
  <c r="C31" i="33"/>
  <c r="E31" i="33" s="1"/>
  <c r="F31" i="33"/>
  <c r="H31" i="33" s="1"/>
  <c r="C32" i="33"/>
  <c r="E32" i="33" s="1"/>
  <c r="F32" i="33"/>
  <c r="H32" i="33"/>
  <c r="C33" i="33"/>
  <c r="E33" i="33" s="1"/>
  <c r="F33" i="33"/>
  <c r="H33" i="33"/>
  <c r="C34" i="33"/>
  <c r="E34" i="33" s="1"/>
  <c r="F34" i="33"/>
  <c r="H34" i="33" s="1"/>
  <c r="C35" i="33"/>
  <c r="E35" i="33" s="1"/>
  <c r="F35" i="33"/>
  <c r="H35" i="33"/>
  <c r="C36" i="33"/>
  <c r="E36" i="33" s="1"/>
  <c r="F36" i="33"/>
  <c r="H36" i="33"/>
  <c r="C37" i="33"/>
  <c r="E37" i="33" s="1"/>
  <c r="F37" i="33"/>
  <c r="H37" i="33"/>
  <c r="C38" i="33"/>
  <c r="E38" i="33" s="1"/>
  <c r="F38" i="33"/>
  <c r="H38" i="33" s="1"/>
  <c r="C39" i="33"/>
  <c r="E39" i="33" s="1"/>
  <c r="F39" i="33"/>
  <c r="H39" i="33"/>
  <c r="C40" i="33"/>
  <c r="E40" i="33" s="1"/>
  <c r="F40" i="33"/>
  <c r="H40" i="33"/>
  <c r="C41" i="33"/>
  <c r="E41" i="33" s="1"/>
  <c r="F41" i="33"/>
  <c r="H41" i="33"/>
  <c r="D42" i="33"/>
  <c r="G42" i="33"/>
  <c r="E5" i="32"/>
  <c r="H5" i="32"/>
  <c r="I5" i="32"/>
  <c r="J5" i="32"/>
  <c r="E6" i="32"/>
  <c r="H6" i="32"/>
  <c r="J6" i="32"/>
  <c r="E7" i="32"/>
  <c r="H7" i="32"/>
  <c r="J7" i="32"/>
  <c r="E8" i="32"/>
  <c r="H8" i="32"/>
  <c r="I8" i="32"/>
  <c r="J8" i="32"/>
  <c r="E9" i="32"/>
  <c r="H9" i="32"/>
  <c r="I9" i="32"/>
  <c r="J9" i="32"/>
  <c r="E10" i="32"/>
  <c r="H10" i="32"/>
  <c r="I10" i="32"/>
  <c r="J10" i="32"/>
  <c r="C11" i="32"/>
  <c r="D11" i="32"/>
  <c r="E11" i="32" s="1"/>
  <c r="F11" i="32"/>
  <c r="G11" i="32"/>
  <c r="H11" i="32"/>
  <c r="I11" i="32"/>
  <c r="E13" i="32"/>
  <c r="I13" i="32"/>
  <c r="J13" i="32"/>
  <c r="C14" i="32"/>
  <c r="F14" i="32"/>
  <c r="H14" i="32" s="1"/>
  <c r="G14" i="32"/>
  <c r="I14" i="32"/>
  <c r="E20" i="32"/>
  <c r="H20" i="32"/>
  <c r="E21" i="32"/>
  <c r="H21" i="32"/>
  <c r="E22" i="32"/>
  <c r="H22" i="32"/>
  <c r="E23" i="32"/>
  <c r="H23" i="32"/>
  <c r="E24" i="32"/>
  <c r="H24" i="32"/>
  <c r="E25" i="32"/>
  <c r="H25" i="32"/>
  <c r="E26" i="32"/>
  <c r="H26" i="32"/>
  <c r="E27" i="32"/>
  <c r="H27" i="32"/>
  <c r="E28" i="32"/>
  <c r="H28" i="32"/>
  <c r="E29" i="32"/>
  <c r="H29" i="32"/>
  <c r="E30" i="32"/>
  <c r="H30" i="32"/>
  <c r="E31" i="32"/>
  <c r="H31" i="32"/>
  <c r="E32" i="32"/>
  <c r="H32" i="32"/>
  <c r="E33" i="32"/>
  <c r="H33" i="32"/>
  <c r="E34" i="32"/>
  <c r="H34" i="32"/>
  <c r="E35" i="32"/>
  <c r="H35" i="32"/>
  <c r="E36" i="32"/>
  <c r="H36" i="32"/>
  <c r="E37" i="32"/>
  <c r="H37" i="32"/>
  <c r="E38" i="32"/>
  <c r="H38" i="32"/>
  <c r="E39" i="32"/>
  <c r="H39" i="32"/>
  <c r="E40" i="32"/>
  <c r="H40" i="32"/>
  <c r="E41" i="32"/>
  <c r="H41" i="32"/>
  <c r="C42" i="32"/>
  <c r="D42" i="32"/>
  <c r="E42" i="32"/>
  <c r="F42" i="32"/>
  <c r="H42" i="32" s="1"/>
  <c r="G42" i="32"/>
  <c r="C42" i="33" l="1"/>
  <c r="E42" i="33" s="1"/>
  <c r="I7" i="33"/>
  <c r="K7" i="33" s="1"/>
  <c r="I10" i="34"/>
  <c r="K10" i="34" s="1"/>
  <c r="F42" i="33"/>
  <c r="H42" i="33" s="1"/>
  <c r="I13" i="33"/>
  <c r="K13" i="33" s="1"/>
  <c r="I9" i="33"/>
  <c r="K9" i="33" s="1"/>
  <c r="I6" i="33"/>
  <c r="K6" i="33" s="1"/>
  <c r="I7" i="34"/>
  <c r="K7" i="34" s="1"/>
  <c r="H5" i="33"/>
  <c r="I9" i="34"/>
  <c r="K9" i="34" s="1"/>
  <c r="J14" i="34"/>
  <c r="I13" i="34"/>
  <c r="K13" i="34" s="1"/>
  <c r="F42" i="34"/>
  <c r="H42" i="34" s="1"/>
  <c r="C11" i="34"/>
  <c r="F11" i="34"/>
  <c r="I8" i="34"/>
  <c r="K8" i="34" s="1"/>
  <c r="C11" i="33"/>
  <c r="F11" i="33"/>
  <c r="I8" i="33"/>
  <c r="K8" i="33" s="1"/>
  <c r="I10" i="33"/>
  <c r="K10" i="33" s="1"/>
  <c r="D14" i="32"/>
  <c r="J11" i="32"/>
  <c r="E11" i="34" l="1"/>
  <c r="C14" i="34"/>
  <c r="E14" i="34" s="1"/>
  <c r="I11" i="34"/>
  <c r="K11" i="34" s="1"/>
  <c r="F14" i="34"/>
  <c r="H11" i="34"/>
  <c r="I11" i="33"/>
  <c r="K11" i="33" s="1"/>
  <c r="H11" i="33"/>
  <c r="F14" i="33"/>
  <c r="E11" i="33"/>
  <c r="C14" i="33"/>
  <c r="E14" i="33" s="1"/>
  <c r="J14" i="32"/>
  <c r="E14" i="32"/>
  <c r="I14" i="34" l="1"/>
  <c r="K14" i="34" s="1"/>
  <c r="H14" i="34"/>
  <c r="I14" i="33"/>
  <c r="K14" i="33" s="1"/>
  <c r="H14" i="33"/>
  <c r="C5" i="31" l="1"/>
  <c r="E5" i="31"/>
  <c r="F5" i="31"/>
  <c r="I5" i="31" s="1"/>
  <c r="K5" i="31" s="1"/>
  <c r="H5" i="31"/>
  <c r="J5" i="31"/>
  <c r="C6" i="31"/>
  <c r="E6" i="31" s="1"/>
  <c r="F6" i="31"/>
  <c r="H6" i="31"/>
  <c r="I6" i="31"/>
  <c r="K6" i="31" s="1"/>
  <c r="J6" i="31"/>
  <c r="C7" i="31"/>
  <c r="E7" i="31"/>
  <c r="F7" i="31"/>
  <c r="H7" i="31"/>
  <c r="I7" i="31"/>
  <c r="K7" i="31" s="1"/>
  <c r="J7" i="31"/>
  <c r="C8" i="31"/>
  <c r="E8" i="31"/>
  <c r="F8" i="31"/>
  <c r="H8" i="31" s="1"/>
  <c r="J8" i="31"/>
  <c r="C9" i="31"/>
  <c r="E9" i="31"/>
  <c r="F9" i="31"/>
  <c r="I9" i="31" s="1"/>
  <c r="K9" i="31" s="1"/>
  <c r="H9" i="31"/>
  <c r="J9" i="31"/>
  <c r="C10" i="31"/>
  <c r="E10" i="31" s="1"/>
  <c r="F10" i="31"/>
  <c r="H10" i="31"/>
  <c r="J10" i="31"/>
  <c r="D11" i="31"/>
  <c r="G11" i="31"/>
  <c r="J11" i="31" s="1"/>
  <c r="C13" i="31"/>
  <c r="E13" i="31" s="1"/>
  <c r="F13" i="31"/>
  <c r="H13" i="31"/>
  <c r="J13" i="31"/>
  <c r="D14" i="31"/>
  <c r="G14" i="31"/>
  <c r="J14" i="31" s="1"/>
  <c r="C20" i="31"/>
  <c r="E20" i="31" s="1"/>
  <c r="F20" i="31"/>
  <c r="H20" i="31"/>
  <c r="C21" i="31"/>
  <c r="E21" i="31" s="1"/>
  <c r="F21" i="31"/>
  <c r="H21" i="31"/>
  <c r="C22" i="31"/>
  <c r="E22" i="31" s="1"/>
  <c r="F22" i="31"/>
  <c r="H22" i="31"/>
  <c r="C23" i="31"/>
  <c r="E23" i="31" s="1"/>
  <c r="F23" i="31"/>
  <c r="H23" i="31"/>
  <c r="C24" i="31"/>
  <c r="E24" i="31" s="1"/>
  <c r="F24" i="31"/>
  <c r="H24" i="31"/>
  <c r="C25" i="31"/>
  <c r="E25" i="31" s="1"/>
  <c r="F25" i="31"/>
  <c r="H25" i="31"/>
  <c r="C26" i="31"/>
  <c r="E26" i="31" s="1"/>
  <c r="F26" i="31"/>
  <c r="H26" i="31"/>
  <c r="C27" i="31"/>
  <c r="E27" i="31" s="1"/>
  <c r="F27" i="31"/>
  <c r="H27" i="31"/>
  <c r="C28" i="31"/>
  <c r="E28" i="31" s="1"/>
  <c r="F28" i="31"/>
  <c r="H28" i="31"/>
  <c r="C29" i="31"/>
  <c r="E29" i="31" s="1"/>
  <c r="F29" i="31"/>
  <c r="H29" i="31"/>
  <c r="C30" i="31"/>
  <c r="E30" i="31" s="1"/>
  <c r="F30" i="31"/>
  <c r="H30" i="31"/>
  <c r="C31" i="31"/>
  <c r="E31" i="31" s="1"/>
  <c r="F31" i="31"/>
  <c r="H31" i="31"/>
  <c r="C32" i="31"/>
  <c r="E32" i="31" s="1"/>
  <c r="F32" i="31"/>
  <c r="H32" i="31"/>
  <c r="C33" i="31"/>
  <c r="E33" i="31" s="1"/>
  <c r="F33" i="31"/>
  <c r="H33" i="31"/>
  <c r="C34" i="31"/>
  <c r="E34" i="31" s="1"/>
  <c r="F34" i="31"/>
  <c r="H34" i="31"/>
  <c r="C35" i="31"/>
  <c r="E35" i="31" s="1"/>
  <c r="F35" i="31"/>
  <c r="H35" i="31"/>
  <c r="C36" i="31"/>
  <c r="E36" i="31" s="1"/>
  <c r="F36" i="31"/>
  <c r="H36" i="31"/>
  <c r="C37" i="31"/>
  <c r="E37" i="31" s="1"/>
  <c r="F37" i="31"/>
  <c r="H37" i="31"/>
  <c r="C38" i="31"/>
  <c r="E38" i="31" s="1"/>
  <c r="F38" i="31"/>
  <c r="H38" i="31"/>
  <c r="C39" i="31"/>
  <c r="E39" i="31" s="1"/>
  <c r="F39" i="31"/>
  <c r="H39" i="31"/>
  <c r="C40" i="31"/>
  <c r="E40" i="31" s="1"/>
  <c r="F40" i="31"/>
  <c r="H40" i="31"/>
  <c r="C41" i="31"/>
  <c r="E41" i="31" s="1"/>
  <c r="F41" i="31"/>
  <c r="H41" i="31"/>
  <c r="C42" i="31"/>
  <c r="E42" i="31" s="1"/>
  <c r="D42" i="31"/>
  <c r="F42" i="31"/>
  <c r="H42" i="31" s="1"/>
  <c r="G42" i="31"/>
  <c r="C5" i="30"/>
  <c r="E5" i="30" s="1"/>
  <c r="F5" i="30"/>
  <c r="H5" i="30"/>
  <c r="I5" i="30"/>
  <c r="J5" i="30"/>
  <c r="K5" i="30"/>
  <c r="C6" i="30"/>
  <c r="E6" i="30" s="1"/>
  <c r="F6" i="30"/>
  <c r="H6" i="30"/>
  <c r="I6" i="30"/>
  <c r="K6" i="30" s="1"/>
  <c r="J6" i="30"/>
  <c r="C7" i="30"/>
  <c r="E7" i="30"/>
  <c r="F7" i="30"/>
  <c r="H7" i="30" s="1"/>
  <c r="I7" i="30"/>
  <c r="K7" i="30" s="1"/>
  <c r="J7" i="30"/>
  <c r="C8" i="30"/>
  <c r="E8" i="30"/>
  <c r="F8" i="30"/>
  <c r="H8" i="30" s="1"/>
  <c r="J8" i="30"/>
  <c r="C9" i="30"/>
  <c r="E9" i="30" s="1"/>
  <c r="F9" i="30"/>
  <c r="I9" i="30" s="1"/>
  <c r="K9" i="30" s="1"/>
  <c r="H9" i="30"/>
  <c r="J9" i="30"/>
  <c r="C10" i="30"/>
  <c r="E10" i="30" s="1"/>
  <c r="F10" i="30"/>
  <c r="H10" i="30"/>
  <c r="I10" i="30"/>
  <c r="K10" i="30" s="1"/>
  <c r="J10" i="30"/>
  <c r="D11" i="30"/>
  <c r="G11" i="30"/>
  <c r="J11" i="30" s="1"/>
  <c r="C13" i="30"/>
  <c r="E13" i="30" s="1"/>
  <c r="F13" i="30"/>
  <c r="H13" i="30"/>
  <c r="I13" i="30"/>
  <c r="K13" i="30" s="1"/>
  <c r="J13" i="30"/>
  <c r="D14" i="30"/>
  <c r="G14" i="30"/>
  <c r="J14" i="30" s="1"/>
  <c r="C20" i="30"/>
  <c r="E20" i="30" s="1"/>
  <c r="F20" i="30"/>
  <c r="H20" i="30" s="1"/>
  <c r="C21" i="30"/>
  <c r="E21" i="30" s="1"/>
  <c r="F21" i="30"/>
  <c r="H21" i="30" s="1"/>
  <c r="C22" i="30"/>
  <c r="E22" i="30" s="1"/>
  <c r="F22" i="30"/>
  <c r="H22" i="30" s="1"/>
  <c r="C23" i="30"/>
  <c r="E23" i="30" s="1"/>
  <c r="F23" i="30"/>
  <c r="H23" i="30" s="1"/>
  <c r="C24" i="30"/>
  <c r="E24" i="30" s="1"/>
  <c r="F24" i="30"/>
  <c r="H24" i="30" s="1"/>
  <c r="C25" i="30"/>
  <c r="E25" i="30" s="1"/>
  <c r="F25" i="30"/>
  <c r="H25" i="30" s="1"/>
  <c r="C26" i="30"/>
  <c r="E26" i="30" s="1"/>
  <c r="F26" i="30"/>
  <c r="H26" i="30" s="1"/>
  <c r="C27" i="30"/>
  <c r="E27" i="30" s="1"/>
  <c r="F27" i="30"/>
  <c r="H27" i="30" s="1"/>
  <c r="C28" i="30"/>
  <c r="E28" i="30" s="1"/>
  <c r="F28" i="30"/>
  <c r="H28" i="30" s="1"/>
  <c r="C29" i="30"/>
  <c r="E29" i="30" s="1"/>
  <c r="F29" i="30"/>
  <c r="H29" i="30" s="1"/>
  <c r="C30" i="30"/>
  <c r="E30" i="30" s="1"/>
  <c r="F30" i="30"/>
  <c r="H30" i="30" s="1"/>
  <c r="C31" i="30"/>
  <c r="E31" i="30" s="1"/>
  <c r="F31" i="30"/>
  <c r="H31" i="30" s="1"/>
  <c r="C32" i="30"/>
  <c r="E32" i="30" s="1"/>
  <c r="F32" i="30"/>
  <c r="H32" i="30" s="1"/>
  <c r="C33" i="30"/>
  <c r="E33" i="30" s="1"/>
  <c r="F33" i="30"/>
  <c r="H33" i="30" s="1"/>
  <c r="C34" i="30"/>
  <c r="E34" i="30" s="1"/>
  <c r="F34" i="30"/>
  <c r="H34" i="30" s="1"/>
  <c r="C35" i="30"/>
  <c r="E35" i="30" s="1"/>
  <c r="F35" i="30"/>
  <c r="H35" i="30" s="1"/>
  <c r="C36" i="30"/>
  <c r="E36" i="30" s="1"/>
  <c r="F36" i="30"/>
  <c r="H36" i="30" s="1"/>
  <c r="C37" i="30"/>
  <c r="E37" i="30" s="1"/>
  <c r="F37" i="30"/>
  <c r="H37" i="30" s="1"/>
  <c r="C38" i="30"/>
  <c r="E38" i="30" s="1"/>
  <c r="F38" i="30"/>
  <c r="H38" i="30" s="1"/>
  <c r="C39" i="30"/>
  <c r="E39" i="30" s="1"/>
  <c r="F39" i="30"/>
  <c r="H39" i="30" s="1"/>
  <c r="C40" i="30"/>
  <c r="E40" i="30" s="1"/>
  <c r="F40" i="30"/>
  <c r="H40" i="30" s="1"/>
  <c r="C41" i="30"/>
  <c r="E41" i="30" s="1"/>
  <c r="F41" i="30"/>
  <c r="H41" i="30" s="1"/>
  <c r="C42" i="30"/>
  <c r="E42" i="30" s="1"/>
  <c r="D42" i="30"/>
  <c r="G42" i="30"/>
  <c r="E5" i="29"/>
  <c r="H5" i="29"/>
  <c r="I5" i="29"/>
  <c r="J5" i="29"/>
  <c r="E6" i="29"/>
  <c r="H6" i="29"/>
  <c r="J6" i="29"/>
  <c r="E7" i="29"/>
  <c r="H7" i="29"/>
  <c r="J7" i="29"/>
  <c r="E8" i="29"/>
  <c r="H8" i="29"/>
  <c r="I8" i="29"/>
  <c r="J8" i="29"/>
  <c r="E9" i="29"/>
  <c r="H9" i="29"/>
  <c r="I9" i="29"/>
  <c r="J9" i="29"/>
  <c r="E10" i="29"/>
  <c r="H10" i="29"/>
  <c r="I10" i="29"/>
  <c r="J10" i="29"/>
  <c r="C11" i="29"/>
  <c r="D11" i="29"/>
  <c r="E11" i="29" s="1"/>
  <c r="F11" i="29"/>
  <c r="G11" i="29"/>
  <c r="H11" i="29"/>
  <c r="I11" i="29"/>
  <c r="E13" i="29"/>
  <c r="I13" i="29"/>
  <c r="J13" i="29"/>
  <c r="C14" i="29"/>
  <c r="F14" i="29"/>
  <c r="H14" i="29" s="1"/>
  <c r="G14" i="29"/>
  <c r="I14" i="29"/>
  <c r="E20" i="29"/>
  <c r="H20" i="29"/>
  <c r="E21" i="29"/>
  <c r="H21" i="29"/>
  <c r="E22" i="29"/>
  <c r="H22" i="29"/>
  <c r="E23" i="29"/>
  <c r="H23" i="29"/>
  <c r="E24" i="29"/>
  <c r="H24" i="29"/>
  <c r="E25" i="29"/>
  <c r="H25" i="29"/>
  <c r="E26" i="29"/>
  <c r="H26" i="29"/>
  <c r="E27" i="29"/>
  <c r="H27" i="29"/>
  <c r="E28" i="29"/>
  <c r="H28" i="29"/>
  <c r="E29" i="29"/>
  <c r="H29" i="29"/>
  <c r="E30" i="29"/>
  <c r="H30" i="29"/>
  <c r="E31" i="29"/>
  <c r="H31" i="29"/>
  <c r="E32" i="29"/>
  <c r="H32" i="29"/>
  <c r="E33" i="29"/>
  <c r="H33" i="29"/>
  <c r="E34" i="29"/>
  <c r="H34" i="29"/>
  <c r="E35" i="29"/>
  <c r="H35" i="29"/>
  <c r="E36" i="29"/>
  <c r="H36" i="29"/>
  <c r="E37" i="29"/>
  <c r="H37" i="29"/>
  <c r="E38" i="29"/>
  <c r="H38" i="29"/>
  <c r="E39" i="29"/>
  <c r="H39" i="29"/>
  <c r="E40" i="29"/>
  <c r="H40" i="29"/>
  <c r="E41" i="29"/>
  <c r="H41" i="29"/>
  <c r="C42" i="29"/>
  <c r="D42" i="29"/>
  <c r="E42" i="29"/>
  <c r="F42" i="29"/>
  <c r="H42" i="29" s="1"/>
  <c r="G42" i="29"/>
  <c r="C11" i="31" l="1"/>
  <c r="F11" i="31"/>
  <c r="I8" i="31"/>
  <c r="K8" i="31" s="1"/>
  <c r="I13" i="31"/>
  <c r="K13" i="31" s="1"/>
  <c r="I10" i="31"/>
  <c r="K10" i="31" s="1"/>
  <c r="F42" i="30"/>
  <c r="H42" i="30" s="1"/>
  <c r="C11" i="30"/>
  <c r="F11" i="30"/>
  <c r="I8" i="30"/>
  <c r="K8" i="30" s="1"/>
  <c r="D14" i="29"/>
  <c r="J11" i="29"/>
  <c r="I11" i="31" l="1"/>
  <c r="K11" i="31" s="1"/>
  <c r="F14" i="31"/>
  <c r="H11" i="31"/>
  <c r="E11" i="31"/>
  <c r="C14" i="31"/>
  <c r="E14" i="31" s="1"/>
  <c r="I11" i="30"/>
  <c r="K11" i="30" s="1"/>
  <c r="F14" i="30"/>
  <c r="H11" i="30"/>
  <c r="E11" i="30"/>
  <c r="C14" i="30"/>
  <c r="E14" i="30" s="1"/>
  <c r="J14" i="29"/>
  <c r="E14" i="29"/>
  <c r="I14" i="31" l="1"/>
  <c r="K14" i="31" s="1"/>
  <c r="H14" i="31"/>
  <c r="I14" i="30"/>
  <c r="K14" i="30" s="1"/>
  <c r="H14" i="30"/>
  <c r="C5" i="28" l="1"/>
  <c r="E5" i="28" s="1"/>
  <c r="F5" i="28"/>
  <c r="H5" i="28"/>
  <c r="I5" i="28"/>
  <c r="K5" i="28" s="1"/>
  <c r="J5" i="28"/>
  <c r="C6" i="28"/>
  <c r="E6" i="28" s="1"/>
  <c r="F6" i="28"/>
  <c r="H6" i="28"/>
  <c r="I6" i="28"/>
  <c r="K6" i="28" s="1"/>
  <c r="J6" i="28"/>
  <c r="C7" i="28"/>
  <c r="E7" i="28"/>
  <c r="F7" i="28"/>
  <c r="H7" i="28" s="1"/>
  <c r="J7" i="28"/>
  <c r="C8" i="28"/>
  <c r="E8" i="28"/>
  <c r="F8" i="28"/>
  <c r="H8" i="28" s="1"/>
  <c r="J8" i="28"/>
  <c r="C9" i="28"/>
  <c r="E9" i="28" s="1"/>
  <c r="F9" i="28"/>
  <c r="H9" i="28"/>
  <c r="I9" i="28"/>
  <c r="K9" i="28" s="1"/>
  <c r="J9" i="28"/>
  <c r="C10" i="28"/>
  <c r="E10" i="28" s="1"/>
  <c r="F10" i="28"/>
  <c r="H10" i="28"/>
  <c r="I10" i="28"/>
  <c r="K10" i="28" s="1"/>
  <c r="J10" i="28"/>
  <c r="D11" i="28"/>
  <c r="G11" i="28"/>
  <c r="J11" i="28" s="1"/>
  <c r="C13" i="28"/>
  <c r="E13" i="28" s="1"/>
  <c r="F13" i="28"/>
  <c r="H13" i="28"/>
  <c r="J13" i="28"/>
  <c r="D14" i="28"/>
  <c r="J14" i="28" s="1"/>
  <c r="G14" i="28"/>
  <c r="C20" i="28"/>
  <c r="E20" i="28" s="1"/>
  <c r="F20" i="28"/>
  <c r="H20" i="28" s="1"/>
  <c r="C21" i="28"/>
  <c r="E21" i="28" s="1"/>
  <c r="F21" i="28"/>
  <c r="H21" i="28" s="1"/>
  <c r="C22" i="28"/>
  <c r="E22" i="28" s="1"/>
  <c r="F22" i="28"/>
  <c r="H22" i="28" s="1"/>
  <c r="C23" i="28"/>
  <c r="E23" i="28" s="1"/>
  <c r="F23" i="28"/>
  <c r="H23" i="28" s="1"/>
  <c r="C24" i="28"/>
  <c r="E24" i="28" s="1"/>
  <c r="F24" i="28"/>
  <c r="H24" i="28" s="1"/>
  <c r="C25" i="28"/>
  <c r="E25" i="28" s="1"/>
  <c r="F25" i="28"/>
  <c r="H25" i="28" s="1"/>
  <c r="C26" i="28"/>
  <c r="E26" i="28" s="1"/>
  <c r="F26" i="28"/>
  <c r="H26" i="28" s="1"/>
  <c r="C27" i="28"/>
  <c r="E27" i="28" s="1"/>
  <c r="F27" i="28"/>
  <c r="H27" i="28" s="1"/>
  <c r="C28" i="28"/>
  <c r="E28" i="28" s="1"/>
  <c r="F28" i="28"/>
  <c r="H28" i="28" s="1"/>
  <c r="C29" i="28"/>
  <c r="E29" i="28" s="1"/>
  <c r="F29" i="28"/>
  <c r="H29" i="28" s="1"/>
  <c r="C30" i="28"/>
  <c r="E30" i="28" s="1"/>
  <c r="F30" i="28"/>
  <c r="H30" i="28" s="1"/>
  <c r="C31" i="28"/>
  <c r="E31" i="28" s="1"/>
  <c r="F31" i="28"/>
  <c r="H31" i="28" s="1"/>
  <c r="C32" i="28"/>
  <c r="E32" i="28" s="1"/>
  <c r="F32" i="28"/>
  <c r="H32" i="28" s="1"/>
  <c r="C33" i="28"/>
  <c r="E33" i="28" s="1"/>
  <c r="F33" i="28"/>
  <c r="H33" i="28" s="1"/>
  <c r="C34" i="28"/>
  <c r="E34" i="28" s="1"/>
  <c r="F34" i="28"/>
  <c r="H34" i="28" s="1"/>
  <c r="C35" i="28"/>
  <c r="E35" i="28" s="1"/>
  <c r="F35" i="28"/>
  <c r="H35" i="28" s="1"/>
  <c r="C36" i="28"/>
  <c r="E36" i="28" s="1"/>
  <c r="F36" i="28"/>
  <c r="H36" i="28" s="1"/>
  <c r="C37" i="28"/>
  <c r="E37" i="28" s="1"/>
  <c r="F37" i="28"/>
  <c r="H37" i="28" s="1"/>
  <c r="C38" i="28"/>
  <c r="E38" i="28" s="1"/>
  <c r="F38" i="28"/>
  <c r="H38" i="28" s="1"/>
  <c r="C39" i="28"/>
  <c r="E39" i="28" s="1"/>
  <c r="F39" i="28"/>
  <c r="H39" i="28" s="1"/>
  <c r="C40" i="28"/>
  <c r="E40" i="28" s="1"/>
  <c r="F40" i="28"/>
  <c r="H40" i="28" s="1"/>
  <c r="C41" i="28"/>
  <c r="E41" i="28" s="1"/>
  <c r="F41" i="28"/>
  <c r="H41" i="28" s="1"/>
  <c r="C42" i="28"/>
  <c r="E42" i="28" s="1"/>
  <c r="D42" i="28"/>
  <c r="G42" i="28"/>
  <c r="C5" i="27"/>
  <c r="E5" i="27" s="1"/>
  <c r="F5" i="27"/>
  <c r="H5" i="27"/>
  <c r="I5" i="27"/>
  <c r="K5" i="27" s="1"/>
  <c r="J5" i="27"/>
  <c r="C6" i="27"/>
  <c r="E6" i="27" s="1"/>
  <c r="F6" i="27"/>
  <c r="H6" i="27"/>
  <c r="I6" i="27"/>
  <c r="K6" i="27" s="1"/>
  <c r="J6" i="27"/>
  <c r="C7" i="27"/>
  <c r="E7" i="27"/>
  <c r="F7" i="27"/>
  <c r="H7" i="27" s="1"/>
  <c r="J7" i="27"/>
  <c r="C8" i="27"/>
  <c r="E8" i="27"/>
  <c r="F8" i="27"/>
  <c r="H8" i="27" s="1"/>
  <c r="J8" i="27"/>
  <c r="C9" i="27"/>
  <c r="E9" i="27" s="1"/>
  <c r="F9" i="27"/>
  <c r="H9" i="27"/>
  <c r="I9" i="27"/>
  <c r="K9" i="27" s="1"/>
  <c r="J9" i="27"/>
  <c r="C10" i="27"/>
  <c r="E10" i="27" s="1"/>
  <c r="F10" i="27"/>
  <c r="H10" i="27"/>
  <c r="I10" i="27"/>
  <c r="K10" i="27" s="1"/>
  <c r="J10" i="27"/>
  <c r="D11" i="27"/>
  <c r="G11" i="27"/>
  <c r="J11" i="27" s="1"/>
  <c r="C13" i="27"/>
  <c r="E13" i="27" s="1"/>
  <c r="F13" i="27"/>
  <c r="H13" i="27" s="1"/>
  <c r="I13" i="27"/>
  <c r="K13" i="27" s="1"/>
  <c r="J13" i="27"/>
  <c r="D14" i="27"/>
  <c r="G14" i="27"/>
  <c r="J14" i="27" s="1"/>
  <c r="C20" i="27"/>
  <c r="E20" i="27" s="1"/>
  <c r="F20" i="27"/>
  <c r="H20" i="27" s="1"/>
  <c r="C21" i="27"/>
  <c r="E21" i="27" s="1"/>
  <c r="F21" i="27"/>
  <c r="H21" i="27" s="1"/>
  <c r="C22" i="27"/>
  <c r="E22" i="27" s="1"/>
  <c r="F22" i="27"/>
  <c r="H22" i="27" s="1"/>
  <c r="C23" i="27"/>
  <c r="E23" i="27" s="1"/>
  <c r="F23" i="27"/>
  <c r="H23" i="27" s="1"/>
  <c r="C24" i="27"/>
  <c r="E24" i="27" s="1"/>
  <c r="F24" i="27"/>
  <c r="H24" i="27" s="1"/>
  <c r="C25" i="27"/>
  <c r="E25" i="27" s="1"/>
  <c r="F25" i="27"/>
  <c r="H25" i="27" s="1"/>
  <c r="C26" i="27"/>
  <c r="E26" i="27" s="1"/>
  <c r="F26" i="27"/>
  <c r="H26" i="27" s="1"/>
  <c r="C27" i="27"/>
  <c r="E27" i="27" s="1"/>
  <c r="F27" i="27"/>
  <c r="H27" i="27" s="1"/>
  <c r="C28" i="27"/>
  <c r="E28" i="27" s="1"/>
  <c r="F28" i="27"/>
  <c r="H28" i="27" s="1"/>
  <c r="C29" i="27"/>
  <c r="E29" i="27" s="1"/>
  <c r="F29" i="27"/>
  <c r="H29" i="27" s="1"/>
  <c r="C30" i="27"/>
  <c r="E30" i="27" s="1"/>
  <c r="F30" i="27"/>
  <c r="H30" i="27" s="1"/>
  <c r="C31" i="27"/>
  <c r="E31" i="27" s="1"/>
  <c r="F31" i="27"/>
  <c r="H31" i="27" s="1"/>
  <c r="C32" i="27"/>
  <c r="E32" i="27" s="1"/>
  <c r="F32" i="27"/>
  <c r="H32" i="27" s="1"/>
  <c r="C33" i="27"/>
  <c r="E33" i="27" s="1"/>
  <c r="F33" i="27"/>
  <c r="H33" i="27" s="1"/>
  <c r="C34" i="27"/>
  <c r="E34" i="27" s="1"/>
  <c r="F34" i="27"/>
  <c r="H34" i="27" s="1"/>
  <c r="C35" i="27"/>
  <c r="E35" i="27" s="1"/>
  <c r="F35" i="27"/>
  <c r="H35" i="27" s="1"/>
  <c r="C36" i="27"/>
  <c r="E36" i="27" s="1"/>
  <c r="F36" i="27"/>
  <c r="H36" i="27" s="1"/>
  <c r="C37" i="27"/>
  <c r="E37" i="27" s="1"/>
  <c r="F37" i="27"/>
  <c r="H37" i="27" s="1"/>
  <c r="C38" i="27"/>
  <c r="E38" i="27" s="1"/>
  <c r="F38" i="27"/>
  <c r="H38" i="27" s="1"/>
  <c r="C39" i="27"/>
  <c r="E39" i="27" s="1"/>
  <c r="F39" i="27"/>
  <c r="H39" i="27" s="1"/>
  <c r="C40" i="27"/>
  <c r="E40" i="27" s="1"/>
  <c r="F40" i="27"/>
  <c r="H40" i="27" s="1"/>
  <c r="C41" i="27"/>
  <c r="E41" i="27" s="1"/>
  <c r="F41" i="27"/>
  <c r="H41" i="27" s="1"/>
  <c r="C42" i="27"/>
  <c r="E42" i="27" s="1"/>
  <c r="D42" i="27"/>
  <c r="G42" i="27"/>
  <c r="E5" i="26"/>
  <c r="H5" i="26"/>
  <c r="I5" i="26"/>
  <c r="J5" i="26"/>
  <c r="E6" i="26"/>
  <c r="H6" i="26"/>
  <c r="I6" i="26"/>
  <c r="J6" i="26"/>
  <c r="E7" i="26"/>
  <c r="H7" i="26"/>
  <c r="I7" i="26"/>
  <c r="J7" i="26"/>
  <c r="E8" i="26"/>
  <c r="H8" i="26"/>
  <c r="I8" i="26"/>
  <c r="J8" i="26"/>
  <c r="E9" i="26"/>
  <c r="H9" i="26"/>
  <c r="I9" i="26"/>
  <c r="J9" i="26"/>
  <c r="E10" i="26"/>
  <c r="H10" i="26"/>
  <c r="I10" i="26"/>
  <c r="J10" i="26"/>
  <c r="C11" i="26"/>
  <c r="E11" i="26" s="1"/>
  <c r="D11" i="26"/>
  <c r="F11" i="26"/>
  <c r="H11" i="26" s="1"/>
  <c r="G11" i="26"/>
  <c r="J11" i="26"/>
  <c r="E13" i="26"/>
  <c r="J13" i="26"/>
  <c r="D14" i="26"/>
  <c r="J14" i="26" s="1"/>
  <c r="G14" i="26"/>
  <c r="E20" i="26"/>
  <c r="H20" i="26"/>
  <c r="E21" i="26"/>
  <c r="H21" i="26"/>
  <c r="E22" i="26"/>
  <c r="H22" i="26"/>
  <c r="E23" i="26"/>
  <c r="H23" i="26"/>
  <c r="E24" i="26"/>
  <c r="H24" i="26"/>
  <c r="E25" i="26"/>
  <c r="H25" i="26"/>
  <c r="E26" i="26"/>
  <c r="H26" i="26"/>
  <c r="E27" i="26"/>
  <c r="H27" i="26"/>
  <c r="E28" i="26"/>
  <c r="H28" i="26"/>
  <c r="E29" i="26"/>
  <c r="H29" i="26"/>
  <c r="E30" i="26"/>
  <c r="H30" i="26"/>
  <c r="E31" i="26"/>
  <c r="H31" i="26"/>
  <c r="E32" i="26"/>
  <c r="H32" i="26"/>
  <c r="E33" i="26"/>
  <c r="H33" i="26"/>
  <c r="E34" i="26"/>
  <c r="H34" i="26"/>
  <c r="E35" i="26"/>
  <c r="H35" i="26"/>
  <c r="E36" i="26"/>
  <c r="H36" i="26"/>
  <c r="E37" i="26"/>
  <c r="H37" i="26"/>
  <c r="E38" i="26"/>
  <c r="H38" i="26"/>
  <c r="E39" i="26"/>
  <c r="H39" i="26"/>
  <c r="E40" i="26"/>
  <c r="H40" i="26"/>
  <c r="E41" i="26"/>
  <c r="H41" i="26"/>
  <c r="C42" i="26"/>
  <c r="E42" i="26" s="1"/>
  <c r="D42" i="26"/>
  <c r="F42" i="26"/>
  <c r="G42" i="26"/>
  <c r="H42" i="26"/>
  <c r="I13" i="28" l="1"/>
  <c r="K13" i="28" s="1"/>
  <c r="F42" i="28"/>
  <c r="H42" i="28" s="1"/>
  <c r="C11" i="28"/>
  <c r="I7" i="28"/>
  <c r="K7" i="28" s="1"/>
  <c r="F11" i="28"/>
  <c r="I8" i="28"/>
  <c r="K8" i="28" s="1"/>
  <c r="F42" i="27"/>
  <c r="H42" i="27" s="1"/>
  <c r="C11" i="27"/>
  <c r="I7" i="27"/>
  <c r="K7" i="27" s="1"/>
  <c r="F11" i="27"/>
  <c r="I8" i="27"/>
  <c r="K8" i="27" s="1"/>
  <c r="C14" i="26"/>
  <c r="E14" i="26" s="1"/>
  <c r="I11" i="26"/>
  <c r="F14" i="26"/>
  <c r="E11" i="28" l="1"/>
  <c r="C14" i="28"/>
  <c r="E14" i="28" s="1"/>
  <c r="I11" i="28"/>
  <c r="K11" i="28" s="1"/>
  <c r="F14" i="28"/>
  <c r="H11" i="28"/>
  <c r="I11" i="27"/>
  <c r="K11" i="27" s="1"/>
  <c r="F14" i="27"/>
  <c r="H11" i="27"/>
  <c r="E11" i="27"/>
  <c r="C14" i="27"/>
  <c r="E14" i="27" s="1"/>
  <c r="I14" i="26"/>
  <c r="H14" i="26"/>
  <c r="I14" i="28" l="1"/>
  <c r="K14" i="28" s="1"/>
  <c r="H14" i="28"/>
  <c r="I14" i="27"/>
  <c r="K14" i="27" s="1"/>
  <c r="H14" i="27"/>
  <c r="C5" i="25" l="1"/>
  <c r="E5" i="25" s="1"/>
  <c r="F5" i="25"/>
  <c r="H5" i="25"/>
  <c r="I5" i="25"/>
  <c r="K5" i="25" s="1"/>
  <c r="J5" i="25"/>
  <c r="C6" i="25"/>
  <c r="E6" i="25" s="1"/>
  <c r="F6" i="25"/>
  <c r="H6" i="25"/>
  <c r="I6" i="25"/>
  <c r="K6" i="25" s="1"/>
  <c r="J6" i="25"/>
  <c r="C7" i="25"/>
  <c r="E7" i="25"/>
  <c r="F7" i="25"/>
  <c r="H7" i="25" s="1"/>
  <c r="J7" i="25"/>
  <c r="C8" i="25"/>
  <c r="E8" i="25"/>
  <c r="F8" i="25"/>
  <c r="H8" i="25" s="1"/>
  <c r="J8" i="25"/>
  <c r="C9" i="25"/>
  <c r="E9" i="25" s="1"/>
  <c r="F9" i="25"/>
  <c r="H9" i="25"/>
  <c r="I9" i="25"/>
  <c r="K9" i="25" s="1"/>
  <c r="J9" i="25"/>
  <c r="C10" i="25"/>
  <c r="E10" i="25" s="1"/>
  <c r="F10" i="25"/>
  <c r="H10" i="25"/>
  <c r="J10" i="25"/>
  <c r="D11" i="25"/>
  <c r="G11" i="25"/>
  <c r="J11" i="25" s="1"/>
  <c r="C13" i="25"/>
  <c r="E13" i="25" s="1"/>
  <c r="F13" i="25"/>
  <c r="H13" i="25"/>
  <c r="J13" i="25"/>
  <c r="D14" i="25"/>
  <c r="G14" i="25"/>
  <c r="J14" i="25" s="1"/>
  <c r="C20" i="25"/>
  <c r="E20" i="25" s="1"/>
  <c r="F20" i="25"/>
  <c r="H20" i="25" s="1"/>
  <c r="C21" i="25"/>
  <c r="E21" i="25" s="1"/>
  <c r="F21" i="25"/>
  <c r="H21" i="25" s="1"/>
  <c r="C22" i="25"/>
  <c r="E22" i="25" s="1"/>
  <c r="F22" i="25"/>
  <c r="H22" i="25" s="1"/>
  <c r="C23" i="25"/>
  <c r="E23" i="25" s="1"/>
  <c r="F23" i="25"/>
  <c r="H23" i="25" s="1"/>
  <c r="C24" i="25"/>
  <c r="E24" i="25" s="1"/>
  <c r="F24" i="25"/>
  <c r="H24" i="25" s="1"/>
  <c r="C25" i="25"/>
  <c r="E25" i="25" s="1"/>
  <c r="F25" i="25"/>
  <c r="H25" i="25" s="1"/>
  <c r="C26" i="25"/>
  <c r="E26" i="25" s="1"/>
  <c r="F26" i="25"/>
  <c r="H26" i="25" s="1"/>
  <c r="C27" i="25"/>
  <c r="E27" i="25" s="1"/>
  <c r="F27" i="25"/>
  <c r="H27" i="25" s="1"/>
  <c r="C28" i="25"/>
  <c r="E28" i="25" s="1"/>
  <c r="F28" i="25"/>
  <c r="H28" i="25" s="1"/>
  <c r="C29" i="25"/>
  <c r="E29" i="25" s="1"/>
  <c r="F29" i="25"/>
  <c r="H29" i="25" s="1"/>
  <c r="C30" i="25"/>
  <c r="E30" i="25" s="1"/>
  <c r="F30" i="25"/>
  <c r="H30" i="25" s="1"/>
  <c r="C31" i="25"/>
  <c r="E31" i="25" s="1"/>
  <c r="F31" i="25"/>
  <c r="H31" i="25" s="1"/>
  <c r="C32" i="25"/>
  <c r="E32" i="25" s="1"/>
  <c r="F32" i="25"/>
  <c r="H32" i="25" s="1"/>
  <c r="C33" i="25"/>
  <c r="E33" i="25" s="1"/>
  <c r="F33" i="25"/>
  <c r="H33" i="25" s="1"/>
  <c r="C34" i="25"/>
  <c r="E34" i="25" s="1"/>
  <c r="F34" i="25"/>
  <c r="H34" i="25" s="1"/>
  <c r="C35" i="25"/>
  <c r="E35" i="25" s="1"/>
  <c r="F35" i="25"/>
  <c r="H35" i="25" s="1"/>
  <c r="C36" i="25"/>
  <c r="E36" i="25" s="1"/>
  <c r="F36" i="25"/>
  <c r="H36" i="25" s="1"/>
  <c r="C37" i="25"/>
  <c r="E37" i="25" s="1"/>
  <c r="F37" i="25"/>
  <c r="H37" i="25" s="1"/>
  <c r="C38" i="25"/>
  <c r="E38" i="25" s="1"/>
  <c r="F38" i="25"/>
  <c r="H38" i="25" s="1"/>
  <c r="C39" i="25"/>
  <c r="E39" i="25" s="1"/>
  <c r="F39" i="25"/>
  <c r="H39" i="25" s="1"/>
  <c r="C40" i="25"/>
  <c r="E40" i="25" s="1"/>
  <c r="F40" i="25"/>
  <c r="H40" i="25" s="1"/>
  <c r="C41" i="25"/>
  <c r="E41" i="25" s="1"/>
  <c r="F41" i="25"/>
  <c r="H41" i="25" s="1"/>
  <c r="C42" i="25"/>
  <c r="E42" i="25" s="1"/>
  <c r="D42" i="25"/>
  <c r="G42" i="25"/>
  <c r="C5" i="24"/>
  <c r="E5" i="24" s="1"/>
  <c r="F5" i="24"/>
  <c r="H5" i="24"/>
  <c r="I5" i="24"/>
  <c r="K5" i="24" s="1"/>
  <c r="J5" i="24"/>
  <c r="C6" i="24"/>
  <c r="E6" i="24" s="1"/>
  <c r="F6" i="24"/>
  <c r="H6" i="24" s="1"/>
  <c r="I6" i="24"/>
  <c r="K6" i="24" s="1"/>
  <c r="J6" i="24"/>
  <c r="C7" i="24"/>
  <c r="E7" i="24"/>
  <c r="F7" i="24"/>
  <c r="I7" i="24" s="1"/>
  <c r="K7" i="24" s="1"/>
  <c r="H7" i="24"/>
  <c r="J7" i="24"/>
  <c r="C8" i="24"/>
  <c r="E8" i="24" s="1"/>
  <c r="F8" i="24"/>
  <c r="H8" i="24" s="1"/>
  <c r="J8" i="24"/>
  <c r="C9" i="24"/>
  <c r="E9" i="24"/>
  <c r="F9" i="24"/>
  <c r="H9" i="24"/>
  <c r="I9" i="24"/>
  <c r="K9" i="24" s="1"/>
  <c r="J9" i="24"/>
  <c r="C10" i="24"/>
  <c r="E10" i="24" s="1"/>
  <c r="F10" i="24"/>
  <c r="H10" i="24" s="1"/>
  <c r="I10" i="24"/>
  <c r="K10" i="24" s="1"/>
  <c r="J10" i="24"/>
  <c r="D11" i="24"/>
  <c r="J11" i="24" s="1"/>
  <c r="G11" i="24"/>
  <c r="C13" i="24"/>
  <c r="E13" i="24" s="1"/>
  <c r="F13" i="24"/>
  <c r="H13" i="24" s="1"/>
  <c r="I13" i="24"/>
  <c r="K13" i="24" s="1"/>
  <c r="J13" i="24"/>
  <c r="D14" i="24"/>
  <c r="J14" i="24" s="1"/>
  <c r="G14" i="24"/>
  <c r="C20" i="24"/>
  <c r="E20" i="24" s="1"/>
  <c r="F20" i="24"/>
  <c r="H20" i="24" s="1"/>
  <c r="C21" i="24"/>
  <c r="E21" i="24" s="1"/>
  <c r="F21" i="24"/>
  <c r="H21" i="24" s="1"/>
  <c r="C22" i="24"/>
  <c r="E22" i="24" s="1"/>
  <c r="F22" i="24"/>
  <c r="H22" i="24" s="1"/>
  <c r="C23" i="24"/>
  <c r="E23" i="24" s="1"/>
  <c r="F23" i="24"/>
  <c r="H23" i="24" s="1"/>
  <c r="C24" i="24"/>
  <c r="E24" i="24" s="1"/>
  <c r="F24" i="24"/>
  <c r="H24" i="24" s="1"/>
  <c r="C25" i="24"/>
  <c r="E25" i="24" s="1"/>
  <c r="F25" i="24"/>
  <c r="H25" i="24" s="1"/>
  <c r="C26" i="24"/>
  <c r="E26" i="24" s="1"/>
  <c r="F26" i="24"/>
  <c r="H26" i="24" s="1"/>
  <c r="C27" i="24"/>
  <c r="E27" i="24" s="1"/>
  <c r="F27" i="24"/>
  <c r="H27" i="24" s="1"/>
  <c r="C28" i="24"/>
  <c r="E28" i="24" s="1"/>
  <c r="F28" i="24"/>
  <c r="H28" i="24" s="1"/>
  <c r="C29" i="24"/>
  <c r="E29" i="24" s="1"/>
  <c r="F29" i="24"/>
  <c r="H29" i="24" s="1"/>
  <c r="C30" i="24"/>
  <c r="E30" i="24" s="1"/>
  <c r="F30" i="24"/>
  <c r="H30" i="24" s="1"/>
  <c r="C31" i="24"/>
  <c r="E31" i="24" s="1"/>
  <c r="F31" i="24"/>
  <c r="H31" i="24" s="1"/>
  <c r="C32" i="24"/>
  <c r="E32" i="24" s="1"/>
  <c r="F32" i="24"/>
  <c r="H32" i="24" s="1"/>
  <c r="C33" i="24"/>
  <c r="E33" i="24" s="1"/>
  <c r="F33" i="24"/>
  <c r="H33" i="24" s="1"/>
  <c r="C34" i="24"/>
  <c r="E34" i="24" s="1"/>
  <c r="F34" i="24"/>
  <c r="H34" i="24" s="1"/>
  <c r="C35" i="24"/>
  <c r="E35" i="24" s="1"/>
  <c r="F35" i="24"/>
  <c r="H35" i="24" s="1"/>
  <c r="C36" i="24"/>
  <c r="E36" i="24" s="1"/>
  <c r="F36" i="24"/>
  <c r="H36" i="24" s="1"/>
  <c r="C37" i="24"/>
  <c r="E37" i="24" s="1"/>
  <c r="F37" i="24"/>
  <c r="H37" i="24" s="1"/>
  <c r="C38" i="24"/>
  <c r="E38" i="24" s="1"/>
  <c r="F38" i="24"/>
  <c r="H38" i="24" s="1"/>
  <c r="C39" i="24"/>
  <c r="E39" i="24" s="1"/>
  <c r="F39" i="24"/>
  <c r="H39" i="24" s="1"/>
  <c r="C40" i="24"/>
  <c r="E40" i="24" s="1"/>
  <c r="F40" i="24"/>
  <c r="H40" i="24" s="1"/>
  <c r="C41" i="24"/>
  <c r="E41" i="24" s="1"/>
  <c r="F41" i="24"/>
  <c r="H41" i="24" s="1"/>
  <c r="C42" i="24"/>
  <c r="E42" i="24" s="1"/>
  <c r="D42" i="24"/>
  <c r="G42" i="24"/>
  <c r="E5" i="23"/>
  <c r="H5" i="23"/>
  <c r="I5" i="23"/>
  <c r="J5" i="23"/>
  <c r="E6" i="23"/>
  <c r="H6" i="23"/>
  <c r="I6" i="23"/>
  <c r="J6" i="23"/>
  <c r="E7" i="23"/>
  <c r="H7" i="23"/>
  <c r="J7" i="23"/>
  <c r="E8" i="23"/>
  <c r="H8" i="23"/>
  <c r="I8" i="23"/>
  <c r="J8" i="23"/>
  <c r="E9" i="23"/>
  <c r="H9" i="23"/>
  <c r="I9" i="23"/>
  <c r="J9" i="23"/>
  <c r="E10" i="23"/>
  <c r="H10" i="23"/>
  <c r="I10" i="23"/>
  <c r="J10" i="23"/>
  <c r="C11" i="23"/>
  <c r="E11" i="23" s="1"/>
  <c r="D11" i="23"/>
  <c r="F11" i="23"/>
  <c r="G11" i="23"/>
  <c r="H11" i="23" s="1"/>
  <c r="E13" i="23"/>
  <c r="I13" i="23"/>
  <c r="J13" i="23"/>
  <c r="D14" i="23"/>
  <c r="F14" i="23"/>
  <c r="E20" i="23"/>
  <c r="H20" i="23"/>
  <c r="E21" i="23"/>
  <c r="H21" i="23"/>
  <c r="E22" i="23"/>
  <c r="H22" i="23"/>
  <c r="E23" i="23"/>
  <c r="H23" i="23"/>
  <c r="E24" i="23"/>
  <c r="H24" i="23"/>
  <c r="E25" i="23"/>
  <c r="H25" i="23"/>
  <c r="E26" i="23"/>
  <c r="H26" i="23"/>
  <c r="E27" i="23"/>
  <c r="H27" i="23"/>
  <c r="E28" i="23"/>
  <c r="H28" i="23"/>
  <c r="E29" i="23"/>
  <c r="H29" i="23"/>
  <c r="E30" i="23"/>
  <c r="H30" i="23"/>
  <c r="E31" i="23"/>
  <c r="H31" i="23"/>
  <c r="E32" i="23"/>
  <c r="H32" i="23"/>
  <c r="E33" i="23"/>
  <c r="H33" i="23"/>
  <c r="E34" i="23"/>
  <c r="H34" i="23"/>
  <c r="E35" i="23"/>
  <c r="H35" i="23"/>
  <c r="E36" i="23"/>
  <c r="H36" i="23"/>
  <c r="E37" i="23"/>
  <c r="H37" i="23"/>
  <c r="E38" i="23"/>
  <c r="H38" i="23"/>
  <c r="E39" i="23"/>
  <c r="H39" i="23"/>
  <c r="E40" i="23"/>
  <c r="H40" i="23"/>
  <c r="E41" i="23"/>
  <c r="H41" i="23"/>
  <c r="C42" i="23"/>
  <c r="E42" i="23" s="1"/>
  <c r="D42" i="23"/>
  <c r="F42" i="23"/>
  <c r="G42" i="23"/>
  <c r="H42" i="23"/>
  <c r="I13" i="25" l="1"/>
  <c r="K13" i="25" s="1"/>
  <c r="F42" i="25"/>
  <c r="H42" i="25" s="1"/>
  <c r="C11" i="25"/>
  <c r="I7" i="25"/>
  <c r="K7" i="25" s="1"/>
  <c r="I10" i="25"/>
  <c r="K10" i="25" s="1"/>
  <c r="F11" i="25"/>
  <c r="I8" i="25"/>
  <c r="K8" i="25" s="1"/>
  <c r="F42" i="24"/>
  <c r="H42" i="24" s="1"/>
  <c r="C11" i="24"/>
  <c r="F11" i="24"/>
  <c r="I8" i="24"/>
  <c r="K8" i="24" s="1"/>
  <c r="G14" i="23"/>
  <c r="C14" i="23"/>
  <c r="E14" i="23" s="1"/>
  <c r="J11" i="23"/>
  <c r="I11" i="23"/>
  <c r="E11" i="25" l="1"/>
  <c r="C14" i="25"/>
  <c r="E14" i="25" s="1"/>
  <c r="I11" i="25"/>
  <c r="K11" i="25" s="1"/>
  <c r="F14" i="25"/>
  <c r="H11" i="25"/>
  <c r="I11" i="24"/>
  <c r="K11" i="24" s="1"/>
  <c r="F14" i="24"/>
  <c r="H11" i="24"/>
  <c r="E11" i="24"/>
  <c r="C14" i="24"/>
  <c r="E14" i="24" s="1"/>
  <c r="H14" i="23"/>
  <c r="J14" i="23"/>
  <c r="I14" i="23"/>
  <c r="I14" i="25" l="1"/>
  <c r="K14" i="25" s="1"/>
  <c r="H14" i="25"/>
  <c r="I14" i="24"/>
  <c r="K14" i="24" s="1"/>
  <c r="H14" i="24"/>
  <c r="C5" i="22" l="1"/>
  <c r="E5" i="22" s="1"/>
  <c r="F5" i="22"/>
  <c r="H5" i="22"/>
  <c r="I5" i="22"/>
  <c r="K5" i="22" s="1"/>
  <c r="J5" i="22"/>
  <c r="C6" i="22"/>
  <c r="E6" i="22" s="1"/>
  <c r="F6" i="22"/>
  <c r="H6" i="22" s="1"/>
  <c r="I6" i="22"/>
  <c r="K6" i="22" s="1"/>
  <c r="J6" i="22"/>
  <c r="C7" i="22"/>
  <c r="E7" i="22"/>
  <c r="F7" i="22"/>
  <c r="H7" i="22" s="1"/>
  <c r="J7" i="22"/>
  <c r="C8" i="22"/>
  <c r="E8" i="22" s="1"/>
  <c r="F8" i="22"/>
  <c r="H8" i="22" s="1"/>
  <c r="J8" i="22"/>
  <c r="C9" i="22"/>
  <c r="E9" i="22" s="1"/>
  <c r="F9" i="22"/>
  <c r="H9" i="22"/>
  <c r="I9" i="22"/>
  <c r="K9" i="22" s="1"/>
  <c r="J9" i="22"/>
  <c r="C10" i="22"/>
  <c r="E10" i="22" s="1"/>
  <c r="F10" i="22"/>
  <c r="H10" i="22" s="1"/>
  <c r="I10" i="22"/>
  <c r="K10" i="22" s="1"/>
  <c r="J10" i="22"/>
  <c r="D11" i="22"/>
  <c r="G11" i="22"/>
  <c r="J11" i="22" s="1"/>
  <c r="C13" i="22"/>
  <c r="E13" i="22" s="1"/>
  <c r="F13" i="22"/>
  <c r="H13" i="22"/>
  <c r="J13" i="22"/>
  <c r="D14" i="22"/>
  <c r="G14" i="22"/>
  <c r="J14" i="22" s="1"/>
  <c r="C20" i="22"/>
  <c r="E20" i="22" s="1"/>
  <c r="F20" i="22"/>
  <c r="H20" i="22"/>
  <c r="C21" i="22"/>
  <c r="E21" i="22" s="1"/>
  <c r="F21" i="22"/>
  <c r="H21" i="22" s="1"/>
  <c r="C22" i="22"/>
  <c r="E22" i="22" s="1"/>
  <c r="F22" i="22"/>
  <c r="H22" i="22" s="1"/>
  <c r="C23" i="22"/>
  <c r="E23" i="22" s="1"/>
  <c r="F23" i="22"/>
  <c r="H23" i="22" s="1"/>
  <c r="C24" i="22"/>
  <c r="E24" i="22" s="1"/>
  <c r="F24" i="22"/>
  <c r="H24" i="22" s="1"/>
  <c r="C25" i="22"/>
  <c r="E25" i="22" s="1"/>
  <c r="F25" i="22"/>
  <c r="H25" i="22" s="1"/>
  <c r="C26" i="22"/>
  <c r="E26" i="22" s="1"/>
  <c r="F26" i="22"/>
  <c r="H26" i="22" s="1"/>
  <c r="C27" i="22"/>
  <c r="E27" i="22" s="1"/>
  <c r="F27" i="22"/>
  <c r="H27" i="22" s="1"/>
  <c r="C28" i="22"/>
  <c r="E28" i="22" s="1"/>
  <c r="F28" i="22"/>
  <c r="H28" i="22" s="1"/>
  <c r="C29" i="22"/>
  <c r="E29" i="22" s="1"/>
  <c r="F29" i="22"/>
  <c r="H29" i="22" s="1"/>
  <c r="C30" i="22"/>
  <c r="E30" i="22" s="1"/>
  <c r="F30" i="22"/>
  <c r="H30" i="22" s="1"/>
  <c r="C31" i="22"/>
  <c r="E31" i="22" s="1"/>
  <c r="F31" i="22"/>
  <c r="H31" i="22" s="1"/>
  <c r="C32" i="22"/>
  <c r="E32" i="22" s="1"/>
  <c r="F32" i="22"/>
  <c r="H32" i="22" s="1"/>
  <c r="C33" i="22"/>
  <c r="E33" i="22" s="1"/>
  <c r="F33" i="22"/>
  <c r="H33" i="22" s="1"/>
  <c r="C34" i="22"/>
  <c r="E34" i="22" s="1"/>
  <c r="F34" i="22"/>
  <c r="H34" i="22" s="1"/>
  <c r="C35" i="22"/>
  <c r="E35" i="22" s="1"/>
  <c r="F35" i="22"/>
  <c r="H35" i="22" s="1"/>
  <c r="C36" i="22"/>
  <c r="E36" i="22" s="1"/>
  <c r="F36" i="22"/>
  <c r="H36" i="22" s="1"/>
  <c r="C37" i="22"/>
  <c r="E37" i="22" s="1"/>
  <c r="F37" i="22"/>
  <c r="H37" i="22" s="1"/>
  <c r="C38" i="22"/>
  <c r="E38" i="22" s="1"/>
  <c r="F38" i="22"/>
  <c r="H38" i="22" s="1"/>
  <c r="C39" i="22"/>
  <c r="E39" i="22" s="1"/>
  <c r="F39" i="22"/>
  <c r="H39" i="22" s="1"/>
  <c r="C40" i="22"/>
  <c r="E40" i="22" s="1"/>
  <c r="F40" i="22"/>
  <c r="H40" i="22" s="1"/>
  <c r="C41" i="22"/>
  <c r="E41" i="22" s="1"/>
  <c r="F41" i="22"/>
  <c r="H41" i="22" s="1"/>
  <c r="C42" i="22"/>
  <c r="E42" i="22" s="1"/>
  <c r="D42" i="22"/>
  <c r="G42" i="22"/>
  <c r="C5" i="21"/>
  <c r="E5" i="21" s="1"/>
  <c r="F5" i="21"/>
  <c r="H5" i="21"/>
  <c r="I5" i="21"/>
  <c r="K5" i="21" s="1"/>
  <c r="J5" i="21"/>
  <c r="C6" i="21"/>
  <c r="E6" i="21" s="1"/>
  <c r="F6" i="21"/>
  <c r="H6" i="21"/>
  <c r="I6" i="21"/>
  <c r="K6" i="21" s="1"/>
  <c r="J6" i="21"/>
  <c r="C7" i="21"/>
  <c r="E7" i="21"/>
  <c r="F7" i="21"/>
  <c r="H7" i="21" s="1"/>
  <c r="I7" i="21"/>
  <c r="K7" i="21" s="1"/>
  <c r="J7" i="21"/>
  <c r="C8" i="21"/>
  <c r="E8" i="21"/>
  <c r="F8" i="21"/>
  <c r="H8" i="21" s="1"/>
  <c r="J8" i="21"/>
  <c r="C9" i="21"/>
  <c r="E9" i="21" s="1"/>
  <c r="F9" i="21"/>
  <c r="H9" i="21"/>
  <c r="I9" i="21"/>
  <c r="K9" i="21" s="1"/>
  <c r="J9" i="21"/>
  <c r="C10" i="21"/>
  <c r="E10" i="21" s="1"/>
  <c r="F10" i="21"/>
  <c r="H10" i="21"/>
  <c r="J10" i="21"/>
  <c r="D11" i="21"/>
  <c r="D14" i="21" s="1"/>
  <c r="G11" i="21"/>
  <c r="J11" i="21" s="1"/>
  <c r="E13" i="21"/>
  <c r="F13" i="21"/>
  <c r="H13" i="21"/>
  <c r="I13" i="21"/>
  <c r="K13" i="21" s="1"/>
  <c r="J13" i="21"/>
  <c r="G14" i="21"/>
  <c r="J14" i="21" s="1"/>
  <c r="C20" i="21"/>
  <c r="E20" i="21"/>
  <c r="F20" i="21"/>
  <c r="H20" i="21"/>
  <c r="C21" i="21"/>
  <c r="E21" i="21"/>
  <c r="F21" i="21"/>
  <c r="H21" i="21"/>
  <c r="C22" i="21"/>
  <c r="E22" i="21"/>
  <c r="F22" i="21"/>
  <c r="H22" i="21"/>
  <c r="C23" i="21"/>
  <c r="E23" i="21"/>
  <c r="F23" i="21"/>
  <c r="H23" i="21"/>
  <c r="C24" i="21"/>
  <c r="E24" i="21"/>
  <c r="F24" i="21"/>
  <c r="H24" i="21"/>
  <c r="C25" i="21"/>
  <c r="E25" i="21"/>
  <c r="F25" i="21"/>
  <c r="H25" i="21"/>
  <c r="C26" i="21"/>
  <c r="E26" i="21"/>
  <c r="F26" i="21"/>
  <c r="H26" i="21"/>
  <c r="C27" i="21"/>
  <c r="E27" i="21"/>
  <c r="F27" i="21"/>
  <c r="H27" i="21"/>
  <c r="C28" i="21"/>
  <c r="E28" i="21"/>
  <c r="F28" i="21"/>
  <c r="H28" i="21"/>
  <c r="C29" i="21"/>
  <c r="E29" i="21"/>
  <c r="F29" i="21"/>
  <c r="H29" i="21"/>
  <c r="C30" i="21"/>
  <c r="E30" i="21"/>
  <c r="F30" i="21"/>
  <c r="H30" i="21"/>
  <c r="C31" i="21"/>
  <c r="E31" i="21"/>
  <c r="F31" i="21"/>
  <c r="H31" i="21"/>
  <c r="C32" i="21"/>
  <c r="E32" i="21"/>
  <c r="F32" i="21"/>
  <c r="H32" i="21"/>
  <c r="C33" i="21"/>
  <c r="E33" i="21"/>
  <c r="F33" i="21"/>
  <c r="H33" i="21"/>
  <c r="C34" i="21"/>
  <c r="E34" i="21"/>
  <c r="F34" i="21"/>
  <c r="H34" i="21"/>
  <c r="C35" i="21"/>
  <c r="E35" i="21"/>
  <c r="F35" i="21"/>
  <c r="H35" i="21"/>
  <c r="C36" i="21"/>
  <c r="E36" i="21"/>
  <c r="F36" i="21"/>
  <c r="H36" i="21"/>
  <c r="C37" i="21"/>
  <c r="E37" i="21"/>
  <c r="F37" i="21"/>
  <c r="H37" i="21"/>
  <c r="C38" i="21"/>
  <c r="E38" i="21"/>
  <c r="F38" i="21"/>
  <c r="H38" i="21"/>
  <c r="C39" i="21"/>
  <c r="E39" i="21"/>
  <c r="F39" i="21"/>
  <c r="H39" i="21"/>
  <c r="C40" i="21"/>
  <c r="E40" i="21"/>
  <c r="F40" i="21"/>
  <c r="H40" i="21"/>
  <c r="C41" i="21"/>
  <c r="E41" i="21"/>
  <c r="F41" i="21"/>
  <c r="H41" i="21"/>
  <c r="C42" i="21"/>
  <c r="E42" i="21" s="1"/>
  <c r="D42" i="21"/>
  <c r="F42" i="21"/>
  <c r="G42" i="21"/>
  <c r="H42" i="21"/>
  <c r="E5" i="20"/>
  <c r="H5" i="20"/>
  <c r="I5" i="20"/>
  <c r="J5" i="20"/>
  <c r="E6" i="20"/>
  <c r="H6" i="20"/>
  <c r="J6" i="20"/>
  <c r="E7" i="20"/>
  <c r="H7" i="20"/>
  <c r="I7" i="20"/>
  <c r="J7" i="20"/>
  <c r="E8" i="20"/>
  <c r="H8" i="20"/>
  <c r="J8" i="20"/>
  <c r="E9" i="20"/>
  <c r="H9" i="20"/>
  <c r="I9" i="20"/>
  <c r="J9" i="20"/>
  <c r="E10" i="20"/>
  <c r="H10" i="20"/>
  <c r="I10" i="20"/>
  <c r="J10" i="20"/>
  <c r="C11" i="20"/>
  <c r="E11" i="20" s="1"/>
  <c r="D11" i="20"/>
  <c r="J11" i="20" s="1"/>
  <c r="F11" i="20"/>
  <c r="G11" i="20"/>
  <c r="H11" i="20"/>
  <c r="I11" i="20"/>
  <c r="E13" i="20"/>
  <c r="J13" i="20"/>
  <c r="C14" i="20"/>
  <c r="F14" i="20"/>
  <c r="H14" i="20" s="1"/>
  <c r="G14" i="20"/>
  <c r="E20" i="20"/>
  <c r="H20" i="20"/>
  <c r="E21" i="20"/>
  <c r="H21" i="20"/>
  <c r="E22" i="20"/>
  <c r="H22" i="20"/>
  <c r="E23" i="20"/>
  <c r="H23" i="20"/>
  <c r="E24" i="20"/>
  <c r="H24" i="20"/>
  <c r="E25" i="20"/>
  <c r="H25" i="20"/>
  <c r="E26" i="20"/>
  <c r="H26" i="20"/>
  <c r="E27" i="20"/>
  <c r="H27" i="20"/>
  <c r="E28" i="20"/>
  <c r="H28" i="20"/>
  <c r="E29" i="20"/>
  <c r="H29" i="20"/>
  <c r="E30" i="20"/>
  <c r="H30" i="20"/>
  <c r="E31" i="20"/>
  <c r="H31" i="20"/>
  <c r="E32" i="20"/>
  <c r="H32" i="20"/>
  <c r="E33" i="20"/>
  <c r="H33" i="20"/>
  <c r="E34" i="20"/>
  <c r="H34" i="20"/>
  <c r="E35" i="20"/>
  <c r="H35" i="20"/>
  <c r="E36" i="20"/>
  <c r="H36" i="20"/>
  <c r="E37" i="20"/>
  <c r="H37" i="20"/>
  <c r="E38" i="20"/>
  <c r="H38" i="20"/>
  <c r="E39" i="20"/>
  <c r="H39" i="20"/>
  <c r="E40" i="20"/>
  <c r="H40" i="20"/>
  <c r="E41" i="20"/>
  <c r="H41" i="20"/>
  <c r="C42" i="20"/>
  <c r="E42" i="20" s="1"/>
  <c r="D42" i="20"/>
  <c r="F42" i="20"/>
  <c r="H42" i="20" s="1"/>
  <c r="G42" i="20"/>
  <c r="F42" i="22" l="1"/>
  <c r="H42" i="22" s="1"/>
  <c r="C11" i="22"/>
  <c r="I7" i="22"/>
  <c r="K7" i="22" s="1"/>
  <c r="I13" i="22"/>
  <c r="K13" i="22" s="1"/>
  <c r="F11" i="22"/>
  <c r="I8" i="22"/>
  <c r="K8" i="22" s="1"/>
  <c r="C11" i="21"/>
  <c r="F11" i="21"/>
  <c r="I8" i="21"/>
  <c r="K8" i="21" s="1"/>
  <c r="I10" i="21"/>
  <c r="K10" i="21" s="1"/>
  <c r="E14" i="20"/>
  <c r="I14" i="20"/>
  <c r="D14" i="20"/>
  <c r="J14" i="20" s="1"/>
  <c r="E11" i="22" l="1"/>
  <c r="C14" i="22"/>
  <c r="E14" i="22" s="1"/>
  <c r="I11" i="22"/>
  <c r="K11" i="22" s="1"/>
  <c r="F14" i="22"/>
  <c r="H11" i="22"/>
  <c r="I11" i="21"/>
  <c r="K11" i="21" s="1"/>
  <c r="F14" i="21"/>
  <c r="H11" i="21"/>
  <c r="E11" i="21"/>
  <c r="C14" i="21"/>
  <c r="E14" i="21" s="1"/>
  <c r="I14" i="22" l="1"/>
  <c r="K14" i="22" s="1"/>
  <c r="H14" i="22"/>
  <c r="I14" i="21"/>
  <c r="K14" i="21" s="1"/>
  <c r="H14" i="21"/>
  <c r="C5" i="19" l="1"/>
  <c r="E5" i="19" s="1"/>
  <c r="F5" i="19"/>
  <c r="H5" i="19" s="1"/>
  <c r="I5" i="19"/>
  <c r="K5" i="19" s="1"/>
  <c r="J5" i="19"/>
  <c r="C6" i="19"/>
  <c r="E6" i="19" s="1"/>
  <c r="F6" i="19"/>
  <c r="H6" i="19"/>
  <c r="I6" i="19"/>
  <c r="K6" i="19" s="1"/>
  <c r="J6" i="19"/>
  <c r="C7" i="19"/>
  <c r="E7" i="19"/>
  <c r="F7" i="19"/>
  <c r="H7" i="19" s="1"/>
  <c r="J7" i="19"/>
  <c r="C8" i="19"/>
  <c r="E8" i="19"/>
  <c r="F8" i="19"/>
  <c r="H8" i="19" s="1"/>
  <c r="J8" i="19"/>
  <c r="C9" i="19"/>
  <c r="E9" i="19" s="1"/>
  <c r="F9" i="19"/>
  <c r="H9" i="19" s="1"/>
  <c r="J9" i="19"/>
  <c r="C10" i="19"/>
  <c r="E10" i="19" s="1"/>
  <c r="F10" i="19"/>
  <c r="H10" i="19" s="1"/>
  <c r="J10" i="19"/>
  <c r="D11" i="19"/>
  <c r="G11" i="19"/>
  <c r="J11" i="19" s="1"/>
  <c r="C13" i="19"/>
  <c r="E13" i="19" s="1"/>
  <c r="F13" i="19"/>
  <c r="H13" i="19"/>
  <c r="J13" i="19"/>
  <c r="D14" i="19"/>
  <c r="J14" i="19" s="1"/>
  <c r="G14" i="19"/>
  <c r="C20" i="19"/>
  <c r="E20" i="19" s="1"/>
  <c r="F20" i="19"/>
  <c r="H20" i="19" s="1"/>
  <c r="C21" i="19"/>
  <c r="E21" i="19" s="1"/>
  <c r="F21" i="19"/>
  <c r="H21" i="19" s="1"/>
  <c r="C22" i="19"/>
  <c r="E22" i="19" s="1"/>
  <c r="F22" i="19"/>
  <c r="H22" i="19" s="1"/>
  <c r="C23" i="19"/>
  <c r="E23" i="19" s="1"/>
  <c r="F23" i="19"/>
  <c r="H23" i="19" s="1"/>
  <c r="C24" i="19"/>
  <c r="E24" i="19" s="1"/>
  <c r="F24" i="19"/>
  <c r="H24" i="19" s="1"/>
  <c r="C25" i="19"/>
  <c r="E25" i="19" s="1"/>
  <c r="F25" i="19"/>
  <c r="H25" i="19" s="1"/>
  <c r="C26" i="19"/>
  <c r="E26" i="19" s="1"/>
  <c r="F26" i="19"/>
  <c r="H26" i="19" s="1"/>
  <c r="C27" i="19"/>
  <c r="E27" i="19" s="1"/>
  <c r="F27" i="19"/>
  <c r="H27" i="19" s="1"/>
  <c r="C28" i="19"/>
  <c r="E28" i="19" s="1"/>
  <c r="F28" i="19"/>
  <c r="H28" i="19" s="1"/>
  <c r="C29" i="19"/>
  <c r="E29" i="19" s="1"/>
  <c r="F29" i="19"/>
  <c r="H29" i="19" s="1"/>
  <c r="C30" i="19"/>
  <c r="E30" i="19" s="1"/>
  <c r="F30" i="19"/>
  <c r="H30" i="19" s="1"/>
  <c r="C31" i="19"/>
  <c r="E31" i="19" s="1"/>
  <c r="F31" i="19"/>
  <c r="H31" i="19" s="1"/>
  <c r="C32" i="19"/>
  <c r="E32" i="19" s="1"/>
  <c r="F32" i="19"/>
  <c r="H32" i="19" s="1"/>
  <c r="C33" i="19"/>
  <c r="E33" i="19" s="1"/>
  <c r="F33" i="19"/>
  <c r="H33" i="19" s="1"/>
  <c r="C34" i="19"/>
  <c r="E34" i="19" s="1"/>
  <c r="F34" i="19"/>
  <c r="H34" i="19" s="1"/>
  <c r="C35" i="19"/>
  <c r="E35" i="19" s="1"/>
  <c r="F35" i="19"/>
  <c r="H35" i="19" s="1"/>
  <c r="C36" i="19"/>
  <c r="E36" i="19" s="1"/>
  <c r="F36" i="19"/>
  <c r="H36" i="19" s="1"/>
  <c r="C37" i="19"/>
  <c r="E37" i="19" s="1"/>
  <c r="F37" i="19"/>
  <c r="H37" i="19" s="1"/>
  <c r="C38" i="19"/>
  <c r="E38" i="19" s="1"/>
  <c r="F38" i="19"/>
  <c r="H38" i="19" s="1"/>
  <c r="C39" i="19"/>
  <c r="E39" i="19" s="1"/>
  <c r="F39" i="19"/>
  <c r="H39" i="19" s="1"/>
  <c r="C40" i="19"/>
  <c r="E40" i="19" s="1"/>
  <c r="F40" i="19"/>
  <c r="H40" i="19" s="1"/>
  <c r="C41" i="19"/>
  <c r="E41" i="19" s="1"/>
  <c r="F41" i="19"/>
  <c r="H41" i="19" s="1"/>
  <c r="C42" i="19"/>
  <c r="E42" i="19" s="1"/>
  <c r="D42" i="19"/>
  <c r="G42" i="19"/>
  <c r="C5" i="18"/>
  <c r="E5" i="18" s="1"/>
  <c r="F5" i="18"/>
  <c r="H5" i="18" s="1"/>
  <c r="J5" i="18"/>
  <c r="C6" i="18"/>
  <c r="E6" i="18" s="1"/>
  <c r="F6" i="18"/>
  <c r="H6" i="18" s="1"/>
  <c r="J6" i="18"/>
  <c r="C7" i="18"/>
  <c r="E7" i="18" s="1"/>
  <c r="F7" i="18"/>
  <c r="H7" i="18" s="1"/>
  <c r="J7" i="18"/>
  <c r="C8" i="18"/>
  <c r="E8" i="18" s="1"/>
  <c r="F8" i="18"/>
  <c r="H8" i="18" s="1"/>
  <c r="J8" i="18"/>
  <c r="C9" i="18"/>
  <c r="E9" i="18" s="1"/>
  <c r="F9" i="18"/>
  <c r="H9" i="18"/>
  <c r="I9" i="18"/>
  <c r="K9" i="18" s="1"/>
  <c r="J9" i="18"/>
  <c r="C10" i="18"/>
  <c r="E10" i="18" s="1"/>
  <c r="F10" i="18"/>
  <c r="I10" i="18" s="1"/>
  <c r="K10" i="18" s="1"/>
  <c r="H10" i="18"/>
  <c r="J10" i="18"/>
  <c r="D11" i="18"/>
  <c r="D14" i="18" s="1"/>
  <c r="J14" i="18" s="1"/>
  <c r="G11" i="18"/>
  <c r="J11" i="18" s="1"/>
  <c r="E13" i="18"/>
  <c r="F13" i="18"/>
  <c r="H13" i="18" s="1"/>
  <c r="J13" i="18"/>
  <c r="G14" i="18"/>
  <c r="C20" i="18"/>
  <c r="E20" i="18"/>
  <c r="F20" i="18"/>
  <c r="H20" i="18" s="1"/>
  <c r="C21" i="18"/>
  <c r="E21" i="18" s="1"/>
  <c r="F21" i="18"/>
  <c r="H21" i="18" s="1"/>
  <c r="C22" i="18"/>
  <c r="E22" i="18"/>
  <c r="F22" i="18"/>
  <c r="H22" i="18" s="1"/>
  <c r="C23" i="18"/>
  <c r="E23" i="18" s="1"/>
  <c r="F23" i="18"/>
  <c r="H23" i="18" s="1"/>
  <c r="C24" i="18"/>
  <c r="E24" i="18"/>
  <c r="F24" i="18"/>
  <c r="H24" i="18" s="1"/>
  <c r="C25" i="18"/>
  <c r="E25" i="18" s="1"/>
  <c r="F25" i="18"/>
  <c r="H25" i="18" s="1"/>
  <c r="C26" i="18"/>
  <c r="E26" i="18"/>
  <c r="F26" i="18"/>
  <c r="H26" i="18" s="1"/>
  <c r="C27" i="18"/>
  <c r="E27" i="18" s="1"/>
  <c r="F27" i="18"/>
  <c r="H27" i="18" s="1"/>
  <c r="C28" i="18"/>
  <c r="E28" i="18" s="1"/>
  <c r="F28" i="18"/>
  <c r="H28" i="18" s="1"/>
  <c r="C29" i="18"/>
  <c r="E29" i="18" s="1"/>
  <c r="F29" i="18"/>
  <c r="H29" i="18" s="1"/>
  <c r="C30" i="18"/>
  <c r="E30" i="18"/>
  <c r="F30" i="18"/>
  <c r="H30" i="18" s="1"/>
  <c r="C31" i="18"/>
  <c r="E31" i="18" s="1"/>
  <c r="F31" i="18"/>
  <c r="H31" i="18" s="1"/>
  <c r="C32" i="18"/>
  <c r="E32" i="18" s="1"/>
  <c r="F32" i="18"/>
  <c r="H32" i="18" s="1"/>
  <c r="C33" i="18"/>
  <c r="E33" i="18" s="1"/>
  <c r="F33" i="18"/>
  <c r="H33" i="18" s="1"/>
  <c r="C34" i="18"/>
  <c r="E34" i="18"/>
  <c r="F34" i="18"/>
  <c r="H34" i="18" s="1"/>
  <c r="C35" i="18"/>
  <c r="E35" i="18" s="1"/>
  <c r="F35" i="18"/>
  <c r="H35" i="18" s="1"/>
  <c r="C36" i="18"/>
  <c r="E36" i="18" s="1"/>
  <c r="F36" i="18"/>
  <c r="H36" i="18" s="1"/>
  <c r="C37" i="18"/>
  <c r="E37" i="18" s="1"/>
  <c r="F37" i="18"/>
  <c r="H37" i="18" s="1"/>
  <c r="C38" i="18"/>
  <c r="E38" i="18"/>
  <c r="F38" i="18"/>
  <c r="H38" i="18" s="1"/>
  <c r="C39" i="18"/>
  <c r="E39" i="18" s="1"/>
  <c r="F39" i="18"/>
  <c r="H39" i="18" s="1"/>
  <c r="C40" i="18"/>
  <c r="E40" i="18" s="1"/>
  <c r="F40" i="18"/>
  <c r="H40" i="18" s="1"/>
  <c r="C41" i="18"/>
  <c r="E41" i="18" s="1"/>
  <c r="F41" i="18"/>
  <c r="H41" i="18" s="1"/>
  <c r="D42" i="18"/>
  <c r="G42" i="18"/>
  <c r="E5" i="17"/>
  <c r="H5" i="17"/>
  <c r="I5" i="17"/>
  <c r="J5" i="17"/>
  <c r="E6" i="17"/>
  <c r="H6" i="17"/>
  <c r="J6" i="17"/>
  <c r="E7" i="17"/>
  <c r="H7" i="17"/>
  <c r="I7" i="17"/>
  <c r="J7" i="17"/>
  <c r="E8" i="17"/>
  <c r="H8" i="17"/>
  <c r="I8" i="17"/>
  <c r="J8" i="17"/>
  <c r="E9" i="17"/>
  <c r="H9" i="17"/>
  <c r="I9" i="17"/>
  <c r="J9" i="17"/>
  <c r="E10" i="17"/>
  <c r="H10" i="17"/>
  <c r="I10" i="17"/>
  <c r="J10" i="17"/>
  <c r="C11" i="17"/>
  <c r="E11" i="17" s="1"/>
  <c r="D11" i="17"/>
  <c r="F11" i="17"/>
  <c r="H11" i="17" s="1"/>
  <c r="G11" i="17"/>
  <c r="G14" i="17" s="1"/>
  <c r="J14" i="17" s="1"/>
  <c r="E13" i="17"/>
  <c r="J13" i="17"/>
  <c r="D14" i="17"/>
  <c r="E20" i="17"/>
  <c r="H20" i="17"/>
  <c r="E21" i="17"/>
  <c r="H21" i="17"/>
  <c r="E22" i="17"/>
  <c r="H22" i="17"/>
  <c r="E23" i="17"/>
  <c r="H23" i="17"/>
  <c r="E24" i="17"/>
  <c r="H24" i="17"/>
  <c r="E25" i="17"/>
  <c r="H25" i="17"/>
  <c r="E26" i="17"/>
  <c r="H26" i="17"/>
  <c r="E27" i="17"/>
  <c r="H27" i="17"/>
  <c r="E28" i="17"/>
  <c r="H28" i="17"/>
  <c r="E29" i="17"/>
  <c r="H29" i="17"/>
  <c r="E30" i="17"/>
  <c r="H30" i="17"/>
  <c r="E31" i="17"/>
  <c r="H31" i="17"/>
  <c r="E32" i="17"/>
  <c r="H32" i="17"/>
  <c r="E33" i="17"/>
  <c r="H33" i="17"/>
  <c r="E34" i="17"/>
  <c r="H34" i="17"/>
  <c r="E35" i="17"/>
  <c r="H35" i="17"/>
  <c r="E36" i="17"/>
  <c r="H36" i="17"/>
  <c r="E37" i="17"/>
  <c r="H37" i="17"/>
  <c r="E38" i="17"/>
  <c r="H38" i="17"/>
  <c r="E39" i="17"/>
  <c r="H39" i="17"/>
  <c r="E40" i="17"/>
  <c r="H40" i="17"/>
  <c r="E41" i="17"/>
  <c r="H41" i="17"/>
  <c r="C42" i="17"/>
  <c r="D42" i="17"/>
  <c r="E42" i="17"/>
  <c r="F42" i="17"/>
  <c r="G42" i="17"/>
  <c r="H42" i="17"/>
  <c r="E42" i="18" l="1"/>
  <c r="C42" i="18"/>
  <c r="I6" i="18"/>
  <c r="K6" i="18" s="1"/>
  <c r="I5" i="18"/>
  <c r="K5" i="18" s="1"/>
  <c r="I9" i="19"/>
  <c r="K9" i="19" s="1"/>
  <c r="I13" i="19"/>
  <c r="K13" i="19" s="1"/>
  <c r="F42" i="19"/>
  <c r="H42" i="19" s="1"/>
  <c r="C11" i="19"/>
  <c r="I7" i="19"/>
  <c r="K7" i="19" s="1"/>
  <c r="I10" i="19"/>
  <c r="K10" i="19" s="1"/>
  <c r="F11" i="19"/>
  <c r="I8" i="19"/>
  <c r="K8" i="19" s="1"/>
  <c r="I13" i="18"/>
  <c r="K13" i="18" s="1"/>
  <c r="C11" i="18"/>
  <c r="I7" i="18"/>
  <c r="K7" i="18" s="1"/>
  <c r="F42" i="18"/>
  <c r="H42" i="18" s="1"/>
  <c r="F11" i="18"/>
  <c r="I8" i="18"/>
  <c r="K8" i="18" s="1"/>
  <c r="J11" i="17"/>
  <c r="C14" i="17"/>
  <c r="E14" i="17" s="1"/>
  <c r="I11" i="17"/>
  <c r="F14" i="17"/>
  <c r="C5" i="16"/>
  <c r="E5" i="16" s="1"/>
  <c r="F5" i="16"/>
  <c r="H5" i="16"/>
  <c r="I5" i="16"/>
  <c r="K5" i="16" s="1"/>
  <c r="J5" i="16"/>
  <c r="C6" i="16"/>
  <c r="E6" i="16" s="1"/>
  <c r="F6" i="16"/>
  <c r="H6" i="16" s="1"/>
  <c r="I6" i="16"/>
  <c r="K6" i="16" s="1"/>
  <c r="J6" i="16"/>
  <c r="C7" i="16"/>
  <c r="E7" i="16"/>
  <c r="F7" i="16"/>
  <c r="H7" i="16" s="1"/>
  <c r="J7" i="16"/>
  <c r="C8" i="16"/>
  <c r="E8" i="16" s="1"/>
  <c r="F8" i="16"/>
  <c r="H8" i="16" s="1"/>
  <c r="J8" i="16"/>
  <c r="C9" i="16"/>
  <c r="E9" i="16" s="1"/>
  <c r="F9" i="16"/>
  <c r="H9" i="16"/>
  <c r="I9" i="16"/>
  <c r="K9" i="16" s="1"/>
  <c r="J9" i="16"/>
  <c r="C10" i="16"/>
  <c r="E10" i="16" s="1"/>
  <c r="F10" i="16"/>
  <c r="H10" i="16" s="1"/>
  <c r="I10" i="16"/>
  <c r="K10" i="16" s="1"/>
  <c r="J10" i="16"/>
  <c r="D11" i="16"/>
  <c r="G11" i="16"/>
  <c r="J11" i="16" s="1"/>
  <c r="C13" i="16"/>
  <c r="E13" i="16" s="1"/>
  <c r="F13" i="16"/>
  <c r="H13" i="16"/>
  <c r="J13" i="16"/>
  <c r="D14" i="16"/>
  <c r="J14" i="16" s="1"/>
  <c r="G14" i="16"/>
  <c r="C20" i="16"/>
  <c r="E20" i="16" s="1"/>
  <c r="F20" i="16"/>
  <c r="H20" i="16" s="1"/>
  <c r="C21" i="16"/>
  <c r="E21" i="16" s="1"/>
  <c r="F21" i="16"/>
  <c r="H21" i="16" s="1"/>
  <c r="C22" i="16"/>
  <c r="E22" i="16" s="1"/>
  <c r="F22" i="16"/>
  <c r="H22" i="16" s="1"/>
  <c r="C23" i="16"/>
  <c r="E23" i="16" s="1"/>
  <c r="F23" i="16"/>
  <c r="H23" i="16" s="1"/>
  <c r="C24" i="16"/>
  <c r="E24" i="16" s="1"/>
  <c r="F24" i="16"/>
  <c r="H24" i="16" s="1"/>
  <c r="C25" i="16"/>
  <c r="E25" i="16" s="1"/>
  <c r="F25" i="16"/>
  <c r="H25" i="16" s="1"/>
  <c r="C26" i="16"/>
  <c r="E26" i="16" s="1"/>
  <c r="F26" i="16"/>
  <c r="H26" i="16" s="1"/>
  <c r="C27" i="16"/>
  <c r="E27" i="16" s="1"/>
  <c r="F27" i="16"/>
  <c r="H27" i="16" s="1"/>
  <c r="C28" i="16"/>
  <c r="E28" i="16" s="1"/>
  <c r="F28" i="16"/>
  <c r="H28" i="16" s="1"/>
  <c r="C29" i="16"/>
  <c r="E29" i="16" s="1"/>
  <c r="F29" i="16"/>
  <c r="H29" i="16" s="1"/>
  <c r="C30" i="16"/>
  <c r="E30" i="16" s="1"/>
  <c r="F30" i="16"/>
  <c r="H30" i="16" s="1"/>
  <c r="C31" i="16"/>
  <c r="E31" i="16" s="1"/>
  <c r="F31" i="16"/>
  <c r="H31" i="16" s="1"/>
  <c r="C32" i="16"/>
  <c r="E32" i="16" s="1"/>
  <c r="F32" i="16"/>
  <c r="H32" i="16" s="1"/>
  <c r="C33" i="16"/>
  <c r="E33" i="16" s="1"/>
  <c r="F33" i="16"/>
  <c r="H33" i="16" s="1"/>
  <c r="C34" i="16"/>
  <c r="E34" i="16" s="1"/>
  <c r="F34" i="16"/>
  <c r="H34" i="16" s="1"/>
  <c r="C35" i="16"/>
  <c r="E35" i="16" s="1"/>
  <c r="F35" i="16"/>
  <c r="H35" i="16" s="1"/>
  <c r="C36" i="16"/>
  <c r="E36" i="16" s="1"/>
  <c r="F36" i="16"/>
  <c r="H36" i="16" s="1"/>
  <c r="C37" i="16"/>
  <c r="E37" i="16" s="1"/>
  <c r="F37" i="16"/>
  <c r="H37" i="16" s="1"/>
  <c r="C38" i="16"/>
  <c r="E38" i="16" s="1"/>
  <c r="F38" i="16"/>
  <c r="H38" i="16" s="1"/>
  <c r="C39" i="16"/>
  <c r="E39" i="16" s="1"/>
  <c r="F39" i="16"/>
  <c r="H39" i="16" s="1"/>
  <c r="C40" i="16"/>
  <c r="E40" i="16" s="1"/>
  <c r="F40" i="16"/>
  <c r="H40" i="16" s="1"/>
  <c r="C41" i="16"/>
  <c r="E41" i="16" s="1"/>
  <c r="F41" i="16"/>
  <c r="H41" i="16" s="1"/>
  <c r="C42" i="16"/>
  <c r="E42" i="16" s="1"/>
  <c r="D42" i="16"/>
  <c r="G42" i="16"/>
  <c r="C5" i="15"/>
  <c r="E5" i="15" s="1"/>
  <c r="F5" i="15"/>
  <c r="I5" i="15" s="1"/>
  <c r="K5" i="15" s="1"/>
  <c r="H5" i="15"/>
  <c r="J5" i="15"/>
  <c r="C6" i="15"/>
  <c r="E6" i="15" s="1"/>
  <c r="F6" i="15"/>
  <c r="H6" i="15"/>
  <c r="J6" i="15"/>
  <c r="C7" i="15"/>
  <c r="I7" i="15" s="1"/>
  <c r="K7" i="15" s="1"/>
  <c r="E7" i="15"/>
  <c r="F7" i="15"/>
  <c r="H7" i="15" s="1"/>
  <c r="J7" i="15"/>
  <c r="C8" i="15"/>
  <c r="E8" i="15"/>
  <c r="F8" i="15"/>
  <c r="H8" i="15" s="1"/>
  <c r="J8" i="15"/>
  <c r="C9" i="15"/>
  <c r="E9" i="15" s="1"/>
  <c r="F9" i="15"/>
  <c r="I9" i="15" s="1"/>
  <c r="K9" i="15" s="1"/>
  <c r="H9" i="15"/>
  <c r="J9" i="15"/>
  <c r="C10" i="15"/>
  <c r="E10" i="15" s="1"/>
  <c r="F10" i="15"/>
  <c r="H10" i="15"/>
  <c r="I10" i="15"/>
  <c r="K10" i="15" s="1"/>
  <c r="J10" i="15"/>
  <c r="D11" i="15"/>
  <c r="G11" i="15"/>
  <c r="J11" i="15" s="1"/>
  <c r="C13" i="15"/>
  <c r="E13" i="15" s="1"/>
  <c r="F13" i="15"/>
  <c r="H13" i="15"/>
  <c r="J13" i="15"/>
  <c r="D14" i="15"/>
  <c r="G14" i="15"/>
  <c r="J14" i="15" s="1"/>
  <c r="C20" i="15"/>
  <c r="E20" i="15" s="1"/>
  <c r="F20" i="15"/>
  <c r="H20" i="15"/>
  <c r="C21" i="15"/>
  <c r="E21" i="15" s="1"/>
  <c r="F21" i="15"/>
  <c r="H21" i="15"/>
  <c r="C22" i="15"/>
  <c r="E22" i="15" s="1"/>
  <c r="F22" i="15"/>
  <c r="H22" i="15"/>
  <c r="C23" i="15"/>
  <c r="E23" i="15" s="1"/>
  <c r="F23" i="15"/>
  <c r="H23" i="15"/>
  <c r="C24" i="15"/>
  <c r="E24" i="15" s="1"/>
  <c r="F24" i="15"/>
  <c r="H24" i="15"/>
  <c r="C25" i="15"/>
  <c r="E25" i="15" s="1"/>
  <c r="F25" i="15"/>
  <c r="H25" i="15"/>
  <c r="C26" i="15"/>
  <c r="E26" i="15" s="1"/>
  <c r="F26" i="15"/>
  <c r="H26" i="15"/>
  <c r="C27" i="15"/>
  <c r="E27" i="15" s="1"/>
  <c r="F27" i="15"/>
  <c r="H27" i="15"/>
  <c r="C28" i="15"/>
  <c r="E28" i="15" s="1"/>
  <c r="F28" i="15"/>
  <c r="H28" i="15"/>
  <c r="C29" i="15"/>
  <c r="E29" i="15" s="1"/>
  <c r="F29" i="15"/>
  <c r="H29" i="15"/>
  <c r="C30" i="15"/>
  <c r="E30" i="15" s="1"/>
  <c r="F30" i="15"/>
  <c r="H30" i="15"/>
  <c r="C31" i="15"/>
  <c r="E31" i="15" s="1"/>
  <c r="F31" i="15"/>
  <c r="H31" i="15"/>
  <c r="C32" i="15"/>
  <c r="E32" i="15" s="1"/>
  <c r="F32" i="15"/>
  <c r="H32" i="15"/>
  <c r="C33" i="15"/>
  <c r="E33" i="15" s="1"/>
  <c r="F33" i="15"/>
  <c r="H33" i="15"/>
  <c r="C34" i="15"/>
  <c r="E34" i="15" s="1"/>
  <c r="F34" i="15"/>
  <c r="H34" i="15"/>
  <c r="C35" i="15"/>
  <c r="E35" i="15" s="1"/>
  <c r="F35" i="15"/>
  <c r="H35" i="15"/>
  <c r="C36" i="15"/>
  <c r="E36" i="15" s="1"/>
  <c r="F36" i="15"/>
  <c r="H36" i="15"/>
  <c r="C37" i="15"/>
  <c r="E37" i="15" s="1"/>
  <c r="F37" i="15"/>
  <c r="H37" i="15"/>
  <c r="C38" i="15"/>
  <c r="E38" i="15" s="1"/>
  <c r="F38" i="15"/>
  <c r="H38" i="15"/>
  <c r="C39" i="15"/>
  <c r="E39" i="15" s="1"/>
  <c r="F39" i="15"/>
  <c r="H39" i="15"/>
  <c r="C40" i="15"/>
  <c r="E40" i="15" s="1"/>
  <c r="F40" i="15"/>
  <c r="H40" i="15"/>
  <c r="C41" i="15"/>
  <c r="E41" i="15" s="1"/>
  <c r="F41" i="15"/>
  <c r="H41" i="15"/>
  <c r="C42" i="15"/>
  <c r="E42" i="15" s="1"/>
  <c r="D42" i="15"/>
  <c r="F42" i="15"/>
  <c r="H42" i="15" s="1"/>
  <c r="G42" i="15"/>
  <c r="E5" i="14"/>
  <c r="H5" i="14"/>
  <c r="I5" i="14"/>
  <c r="J5" i="14"/>
  <c r="E6" i="14"/>
  <c r="H6" i="14"/>
  <c r="I6" i="14"/>
  <c r="J6" i="14"/>
  <c r="E7" i="14"/>
  <c r="H7" i="14"/>
  <c r="I7" i="14"/>
  <c r="J7" i="14"/>
  <c r="E8" i="14"/>
  <c r="H8" i="14"/>
  <c r="J8" i="14"/>
  <c r="E9" i="14"/>
  <c r="H9" i="14"/>
  <c r="I9" i="14"/>
  <c r="J9" i="14"/>
  <c r="E10" i="14"/>
  <c r="H10" i="14"/>
  <c r="I10" i="14"/>
  <c r="J10" i="14"/>
  <c r="C11" i="14"/>
  <c r="E11" i="14" s="1"/>
  <c r="D11" i="14"/>
  <c r="F11" i="14"/>
  <c r="I11" i="14" s="1"/>
  <c r="G11" i="14"/>
  <c r="H11" i="14" s="1"/>
  <c r="E13" i="14"/>
  <c r="J13" i="14"/>
  <c r="D14" i="14"/>
  <c r="F14" i="14"/>
  <c r="E20" i="14"/>
  <c r="H20" i="14"/>
  <c r="E21" i="14"/>
  <c r="H21" i="14"/>
  <c r="E22" i="14"/>
  <c r="H22" i="14"/>
  <c r="E23" i="14"/>
  <c r="H23" i="14"/>
  <c r="E24" i="14"/>
  <c r="H24" i="14"/>
  <c r="E25" i="14"/>
  <c r="H25" i="14"/>
  <c r="E26" i="14"/>
  <c r="H26" i="14"/>
  <c r="E27" i="14"/>
  <c r="H27" i="14"/>
  <c r="E28" i="14"/>
  <c r="H28" i="14"/>
  <c r="E29" i="14"/>
  <c r="H29" i="14"/>
  <c r="E30" i="14"/>
  <c r="H30" i="14"/>
  <c r="E31" i="14"/>
  <c r="H31" i="14"/>
  <c r="E32" i="14"/>
  <c r="H32" i="14"/>
  <c r="E33" i="14"/>
  <c r="H33" i="14"/>
  <c r="E34" i="14"/>
  <c r="H34" i="14"/>
  <c r="E35" i="14"/>
  <c r="H35" i="14"/>
  <c r="E36" i="14"/>
  <c r="H36" i="14"/>
  <c r="E37" i="14"/>
  <c r="H37" i="14"/>
  <c r="E38" i="14"/>
  <c r="H38" i="14"/>
  <c r="E39" i="14"/>
  <c r="H39" i="14"/>
  <c r="E40" i="14"/>
  <c r="H40" i="14"/>
  <c r="E41" i="14"/>
  <c r="H41" i="14"/>
  <c r="C42" i="14"/>
  <c r="D42" i="14"/>
  <c r="E42" i="14"/>
  <c r="F42" i="14"/>
  <c r="G42" i="14"/>
  <c r="H42" i="14" s="1"/>
  <c r="E11" i="19" l="1"/>
  <c r="C14" i="19"/>
  <c r="E14" i="19" s="1"/>
  <c r="I11" i="19"/>
  <c r="K11" i="19" s="1"/>
  <c r="F14" i="19"/>
  <c r="H11" i="19"/>
  <c r="E11" i="18"/>
  <c r="C14" i="18"/>
  <c r="E14" i="18" s="1"/>
  <c r="I11" i="18"/>
  <c r="K11" i="18" s="1"/>
  <c r="F14" i="18"/>
  <c r="H11" i="18"/>
  <c r="I14" i="17"/>
  <c r="H14" i="17"/>
  <c r="F42" i="16"/>
  <c r="H42" i="16" s="1"/>
  <c r="C11" i="16"/>
  <c r="I7" i="16"/>
  <c r="K7" i="16" s="1"/>
  <c r="I13" i="16"/>
  <c r="K13" i="16" s="1"/>
  <c r="F11" i="16"/>
  <c r="I8" i="16"/>
  <c r="K8" i="16" s="1"/>
  <c r="I13" i="15"/>
  <c r="K13" i="15" s="1"/>
  <c r="F11" i="15"/>
  <c r="I8" i="15"/>
  <c r="K8" i="15" s="1"/>
  <c r="I6" i="15"/>
  <c r="K6" i="15" s="1"/>
  <c r="C11" i="15"/>
  <c r="H14" i="14"/>
  <c r="J11" i="14"/>
  <c r="G14" i="14"/>
  <c r="J14" i="14" s="1"/>
  <c r="C14" i="14"/>
  <c r="I14" i="19" l="1"/>
  <c r="K14" i="19" s="1"/>
  <c r="H14" i="19"/>
  <c r="H14" i="18"/>
  <c r="I14" i="18"/>
  <c r="K14" i="18" s="1"/>
  <c r="I11" i="16"/>
  <c r="K11" i="16" s="1"/>
  <c r="F14" i="16"/>
  <c r="H11" i="16"/>
  <c r="E11" i="16"/>
  <c r="C14" i="16"/>
  <c r="E14" i="16" s="1"/>
  <c r="I11" i="15"/>
  <c r="K11" i="15" s="1"/>
  <c r="H11" i="15"/>
  <c r="F14" i="15"/>
  <c r="E11" i="15"/>
  <c r="C14" i="15"/>
  <c r="E14" i="15" s="1"/>
  <c r="E14" i="14"/>
  <c r="I14" i="14"/>
  <c r="I14" i="16" l="1"/>
  <c r="K14" i="16" s="1"/>
  <c r="H14" i="16"/>
  <c r="I14" i="15"/>
  <c r="K14" i="15" s="1"/>
  <c r="H14" i="15"/>
  <c r="C5" i="12" l="1"/>
  <c r="E5" i="12"/>
  <c r="F5" i="12"/>
  <c r="H5" i="12"/>
  <c r="I5" i="12"/>
  <c r="K5" i="12" s="1"/>
  <c r="J5" i="12"/>
  <c r="C6" i="12"/>
  <c r="E6" i="12" s="1"/>
  <c r="F6" i="12"/>
  <c r="H6" i="12" s="1"/>
  <c r="I6" i="12"/>
  <c r="K6" i="12" s="1"/>
  <c r="J6" i="12"/>
  <c r="C7" i="12"/>
  <c r="E7" i="12"/>
  <c r="F7" i="12"/>
  <c r="I7" i="12" s="1"/>
  <c r="K7" i="12" s="1"/>
  <c r="H7" i="12"/>
  <c r="J7" i="12"/>
  <c r="C8" i="12"/>
  <c r="E8" i="12" s="1"/>
  <c r="F8" i="12"/>
  <c r="H8" i="12" s="1"/>
  <c r="J8" i="12"/>
  <c r="C9" i="12"/>
  <c r="E9" i="12"/>
  <c r="F9" i="12"/>
  <c r="H9" i="12"/>
  <c r="I9" i="12"/>
  <c r="K9" i="12" s="1"/>
  <c r="J9" i="12"/>
  <c r="C10" i="12"/>
  <c r="E10" i="12" s="1"/>
  <c r="F10" i="12"/>
  <c r="H10" i="12" s="1"/>
  <c r="I10" i="12"/>
  <c r="K10" i="12" s="1"/>
  <c r="J10" i="12"/>
  <c r="D11" i="12"/>
  <c r="J11" i="12" s="1"/>
  <c r="G11" i="12"/>
  <c r="C13" i="12"/>
  <c r="E13" i="12" s="1"/>
  <c r="F13" i="12"/>
  <c r="H13" i="12" s="1"/>
  <c r="I13" i="12"/>
  <c r="K13" i="12" s="1"/>
  <c r="J13" i="12"/>
  <c r="D14" i="12"/>
  <c r="J14" i="12" s="1"/>
  <c r="G14" i="12"/>
  <c r="C20" i="12"/>
  <c r="E20" i="12" s="1"/>
  <c r="F20" i="12"/>
  <c r="H20" i="12" s="1"/>
  <c r="C21" i="12"/>
  <c r="E21" i="12" s="1"/>
  <c r="F21" i="12"/>
  <c r="H21" i="12" s="1"/>
  <c r="C22" i="12"/>
  <c r="E22" i="12" s="1"/>
  <c r="F22" i="12"/>
  <c r="H22" i="12" s="1"/>
  <c r="C23" i="12"/>
  <c r="E23" i="12" s="1"/>
  <c r="F23" i="12"/>
  <c r="H23" i="12" s="1"/>
  <c r="C24" i="12"/>
  <c r="E24" i="12" s="1"/>
  <c r="F24" i="12"/>
  <c r="H24" i="12" s="1"/>
  <c r="C25" i="12"/>
  <c r="E25" i="12" s="1"/>
  <c r="F25" i="12"/>
  <c r="H25" i="12" s="1"/>
  <c r="C26" i="12"/>
  <c r="E26" i="12" s="1"/>
  <c r="F26" i="12"/>
  <c r="H26" i="12" s="1"/>
  <c r="C27" i="12"/>
  <c r="E27" i="12" s="1"/>
  <c r="F27" i="12"/>
  <c r="H27" i="12" s="1"/>
  <c r="C28" i="12"/>
  <c r="E28" i="12" s="1"/>
  <c r="F28" i="12"/>
  <c r="H28" i="12" s="1"/>
  <c r="C29" i="12"/>
  <c r="E29" i="12" s="1"/>
  <c r="F29" i="12"/>
  <c r="H29" i="12" s="1"/>
  <c r="C30" i="12"/>
  <c r="E30" i="12" s="1"/>
  <c r="F30" i="12"/>
  <c r="H30" i="12" s="1"/>
  <c r="C31" i="12"/>
  <c r="E31" i="12" s="1"/>
  <c r="F31" i="12"/>
  <c r="H31" i="12" s="1"/>
  <c r="C32" i="12"/>
  <c r="E32" i="12" s="1"/>
  <c r="F32" i="12"/>
  <c r="H32" i="12" s="1"/>
  <c r="C33" i="12"/>
  <c r="E33" i="12" s="1"/>
  <c r="F33" i="12"/>
  <c r="H33" i="12" s="1"/>
  <c r="C34" i="12"/>
  <c r="E34" i="12" s="1"/>
  <c r="F34" i="12"/>
  <c r="H34" i="12" s="1"/>
  <c r="C35" i="12"/>
  <c r="E35" i="12" s="1"/>
  <c r="F35" i="12"/>
  <c r="H35" i="12" s="1"/>
  <c r="C36" i="12"/>
  <c r="E36" i="12" s="1"/>
  <c r="F36" i="12"/>
  <c r="H36" i="12" s="1"/>
  <c r="C37" i="12"/>
  <c r="E37" i="12" s="1"/>
  <c r="F37" i="12"/>
  <c r="H37" i="12" s="1"/>
  <c r="C38" i="12"/>
  <c r="E38" i="12" s="1"/>
  <c r="F38" i="12"/>
  <c r="H38" i="12" s="1"/>
  <c r="C39" i="12"/>
  <c r="E39" i="12" s="1"/>
  <c r="F39" i="12"/>
  <c r="H39" i="12" s="1"/>
  <c r="C40" i="12"/>
  <c r="E40" i="12" s="1"/>
  <c r="F40" i="12"/>
  <c r="H40" i="12" s="1"/>
  <c r="C41" i="12"/>
  <c r="E41" i="12" s="1"/>
  <c r="F41" i="12"/>
  <c r="H41" i="12" s="1"/>
  <c r="C42" i="12"/>
  <c r="E42" i="12" s="1"/>
  <c r="D42" i="12"/>
  <c r="G42" i="12"/>
  <c r="C5" i="11"/>
  <c r="E5" i="11" s="1"/>
  <c r="F5" i="11"/>
  <c r="I5" i="11" s="1"/>
  <c r="K5" i="11" s="1"/>
  <c r="H5" i="11"/>
  <c r="J5" i="11"/>
  <c r="C6" i="11"/>
  <c r="E6" i="11" s="1"/>
  <c r="F6" i="11"/>
  <c r="H6" i="11"/>
  <c r="I6" i="11"/>
  <c r="K6" i="11" s="1"/>
  <c r="J6" i="11"/>
  <c r="C7" i="11"/>
  <c r="E7" i="11"/>
  <c r="F7" i="11"/>
  <c r="H7" i="11" s="1"/>
  <c r="I7" i="11"/>
  <c r="K7" i="11" s="1"/>
  <c r="J7" i="11"/>
  <c r="C8" i="11"/>
  <c r="E8" i="11"/>
  <c r="F8" i="11"/>
  <c r="H8" i="11" s="1"/>
  <c r="J8" i="11"/>
  <c r="C9" i="11"/>
  <c r="E9" i="11" s="1"/>
  <c r="F9" i="11"/>
  <c r="I9" i="11" s="1"/>
  <c r="K9" i="11" s="1"/>
  <c r="H9" i="11"/>
  <c r="J9" i="11"/>
  <c r="C10" i="11"/>
  <c r="E10" i="11" s="1"/>
  <c r="F10" i="11"/>
  <c r="H10" i="11"/>
  <c r="I10" i="11"/>
  <c r="K10" i="11" s="1"/>
  <c r="J10" i="11"/>
  <c r="D11" i="11"/>
  <c r="G11" i="11"/>
  <c r="J11" i="11" s="1"/>
  <c r="C13" i="11"/>
  <c r="E13" i="11" s="1"/>
  <c r="F13" i="11"/>
  <c r="H13" i="11"/>
  <c r="J13" i="11"/>
  <c r="D14" i="11"/>
  <c r="G14" i="11"/>
  <c r="J14" i="11" s="1"/>
  <c r="C20" i="11"/>
  <c r="E20" i="11" s="1"/>
  <c r="F20" i="11"/>
  <c r="H20" i="11"/>
  <c r="C21" i="11"/>
  <c r="E21" i="11" s="1"/>
  <c r="F21" i="11"/>
  <c r="H21" i="11"/>
  <c r="C22" i="11"/>
  <c r="E22" i="11" s="1"/>
  <c r="F22" i="11"/>
  <c r="H22" i="11"/>
  <c r="C23" i="11"/>
  <c r="E23" i="11" s="1"/>
  <c r="F23" i="11"/>
  <c r="H23" i="11"/>
  <c r="C24" i="11"/>
  <c r="E24" i="11" s="1"/>
  <c r="F24" i="11"/>
  <c r="H24" i="11"/>
  <c r="C25" i="11"/>
  <c r="E25" i="11" s="1"/>
  <c r="F25" i="11"/>
  <c r="H25" i="11"/>
  <c r="C26" i="11"/>
  <c r="E26" i="11" s="1"/>
  <c r="F26" i="11"/>
  <c r="H26" i="11"/>
  <c r="C27" i="11"/>
  <c r="E27" i="11" s="1"/>
  <c r="F27" i="11"/>
  <c r="H27" i="11"/>
  <c r="C28" i="11"/>
  <c r="E28" i="11" s="1"/>
  <c r="F28" i="11"/>
  <c r="H28" i="11"/>
  <c r="C29" i="11"/>
  <c r="E29" i="11" s="1"/>
  <c r="F29" i="11"/>
  <c r="H29" i="11"/>
  <c r="C30" i="11"/>
  <c r="E30" i="11" s="1"/>
  <c r="F30" i="11"/>
  <c r="H30" i="11"/>
  <c r="C31" i="11"/>
  <c r="E31" i="11" s="1"/>
  <c r="F31" i="11"/>
  <c r="H31" i="11"/>
  <c r="C32" i="11"/>
  <c r="E32" i="11" s="1"/>
  <c r="F32" i="11"/>
  <c r="H32" i="11"/>
  <c r="C33" i="11"/>
  <c r="E33" i="11" s="1"/>
  <c r="F33" i="11"/>
  <c r="H33" i="11"/>
  <c r="C34" i="11"/>
  <c r="E34" i="11" s="1"/>
  <c r="F34" i="11"/>
  <c r="H34" i="11"/>
  <c r="C35" i="11"/>
  <c r="E35" i="11" s="1"/>
  <c r="F35" i="11"/>
  <c r="H35" i="11"/>
  <c r="C36" i="11"/>
  <c r="E36" i="11" s="1"/>
  <c r="F36" i="11"/>
  <c r="H36" i="11"/>
  <c r="C37" i="11"/>
  <c r="E37" i="11" s="1"/>
  <c r="F37" i="11"/>
  <c r="H37" i="11"/>
  <c r="C38" i="11"/>
  <c r="E38" i="11" s="1"/>
  <c r="F38" i="11"/>
  <c r="H38" i="11"/>
  <c r="C39" i="11"/>
  <c r="E39" i="11" s="1"/>
  <c r="F39" i="11"/>
  <c r="H39" i="11"/>
  <c r="C40" i="11"/>
  <c r="E40" i="11" s="1"/>
  <c r="F40" i="11"/>
  <c r="H40" i="11"/>
  <c r="C41" i="11"/>
  <c r="E41" i="11" s="1"/>
  <c r="F41" i="11"/>
  <c r="H41" i="11"/>
  <c r="C42" i="11"/>
  <c r="E42" i="11" s="1"/>
  <c r="D42" i="11"/>
  <c r="F42" i="11"/>
  <c r="H42" i="11" s="1"/>
  <c r="G42" i="11"/>
  <c r="E5" i="10"/>
  <c r="H5" i="10"/>
  <c r="I5" i="10"/>
  <c r="J5" i="10"/>
  <c r="E6" i="10"/>
  <c r="H6" i="10"/>
  <c r="I6" i="10"/>
  <c r="J6" i="10"/>
  <c r="E7" i="10"/>
  <c r="H7" i="10"/>
  <c r="I7" i="10"/>
  <c r="J7" i="10"/>
  <c r="E8" i="10"/>
  <c r="H8" i="10"/>
  <c r="I8" i="10"/>
  <c r="J8" i="10"/>
  <c r="E9" i="10"/>
  <c r="H9" i="10"/>
  <c r="I9" i="10"/>
  <c r="J9" i="10"/>
  <c r="E10" i="10"/>
  <c r="H10" i="10"/>
  <c r="I10" i="10"/>
  <c r="J10" i="10"/>
  <c r="C11" i="10"/>
  <c r="E11" i="10" s="1"/>
  <c r="D11" i="10"/>
  <c r="F11" i="10"/>
  <c r="H11" i="10" s="1"/>
  <c r="G11" i="10"/>
  <c r="J11" i="10" s="1"/>
  <c r="E13" i="10"/>
  <c r="I13" i="10"/>
  <c r="J13" i="10"/>
  <c r="D14" i="10"/>
  <c r="E20" i="10"/>
  <c r="H20" i="10"/>
  <c r="E21" i="10"/>
  <c r="H21" i="10"/>
  <c r="E22" i="10"/>
  <c r="H22" i="10"/>
  <c r="E23" i="10"/>
  <c r="H23" i="10"/>
  <c r="E24" i="10"/>
  <c r="H24" i="10"/>
  <c r="E25" i="10"/>
  <c r="H25" i="10"/>
  <c r="E26" i="10"/>
  <c r="H26" i="10"/>
  <c r="E27" i="10"/>
  <c r="H27" i="10"/>
  <c r="E28" i="10"/>
  <c r="H28" i="10"/>
  <c r="E29" i="10"/>
  <c r="H29" i="10"/>
  <c r="E30" i="10"/>
  <c r="H30" i="10"/>
  <c r="E31" i="10"/>
  <c r="H31" i="10"/>
  <c r="E32" i="10"/>
  <c r="H32" i="10"/>
  <c r="E33" i="10"/>
  <c r="H33" i="10"/>
  <c r="E34" i="10"/>
  <c r="H34" i="10"/>
  <c r="E35" i="10"/>
  <c r="H35" i="10"/>
  <c r="E36" i="10"/>
  <c r="H36" i="10"/>
  <c r="E37" i="10"/>
  <c r="H37" i="10"/>
  <c r="E38" i="10"/>
  <c r="H38" i="10"/>
  <c r="E39" i="10"/>
  <c r="H39" i="10"/>
  <c r="E40" i="10"/>
  <c r="H40" i="10"/>
  <c r="E41" i="10"/>
  <c r="H41" i="10"/>
  <c r="C42" i="10"/>
  <c r="E42" i="10" s="1"/>
  <c r="D42" i="10"/>
  <c r="F42" i="10"/>
  <c r="G42" i="10"/>
  <c r="H42" i="10"/>
  <c r="F42" i="12" l="1"/>
  <c r="H42" i="12" s="1"/>
  <c r="C11" i="12"/>
  <c r="F11" i="12"/>
  <c r="I8" i="12"/>
  <c r="K8" i="12" s="1"/>
  <c r="C11" i="11"/>
  <c r="F11" i="11"/>
  <c r="I8" i="11"/>
  <c r="K8" i="11" s="1"/>
  <c r="I13" i="11"/>
  <c r="K13" i="11" s="1"/>
  <c r="G14" i="10"/>
  <c r="J14" i="10" s="1"/>
  <c r="C14" i="10"/>
  <c r="E14" i="10" s="1"/>
  <c r="F14" i="10"/>
  <c r="I11" i="10"/>
  <c r="I11" i="12" l="1"/>
  <c r="K11" i="12" s="1"/>
  <c r="F14" i="12"/>
  <c r="H11" i="12"/>
  <c r="E11" i="12"/>
  <c r="C14" i="12"/>
  <c r="E14" i="12" s="1"/>
  <c r="I11" i="11"/>
  <c r="K11" i="11" s="1"/>
  <c r="H11" i="11"/>
  <c r="F14" i="11"/>
  <c r="E11" i="11"/>
  <c r="C14" i="11"/>
  <c r="E14" i="11" s="1"/>
  <c r="H14" i="10"/>
  <c r="I14" i="10"/>
  <c r="I14" i="12" l="1"/>
  <c r="K14" i="12" s="1"/>
  <c r="H14" i="12"/>
  <c r="I14" i="11"/>
  <c r="K14" i="11" s="1"/>
  <c r="H14" i="11"/>
  <c r="C5" i="9" l="1"/>
  <c r="E5" i="9" s="1"/>
  <c r="F5" i="9"/>
  <c r="H5" i="9"/>
  <c r="I5" i="9"/>
  <c r="K5" i="9" s="1"/>
  <c r="J5" i="9"/>
  <c r="C6" i="9"/>
  <c r="E6" i="9" s="1"/>
  <c r="F6" i="9"/>
  <c r="H6" i="9" s="1"/>
  <c r="J6" i="9"/>
  <c r="C7" i="9"/>
  <c r="E7" i="9"/>
  <c r="F7" i="9"/>
  <c r="I7" i="9" s="1"/>
  <c r="K7" i="9" s="1"/>
  <c r="J7" i="9"/>
  <c r="C8" i="9"/>
  <c r="E8" i="9" s="1"/>
  <c r="F8" i="9"/>
  <c r="H8" i="9" s="1"/>
  <c r="J8" i="9"/>
  <c r="C9" i="9"/>
  <c r="E9" i="9"/>
  <c r="F9" i="9"/>
  <c r="H9" i="9" s="1"/>
  <c r="J9" i="9"/>
  <c r="C10" i="9"/>
  <c r="E10" i="9" s="1"/>
  <c r="F10" i="9"/>
  <c r="H10" i="9" s="1"/>
  <c r="J10" i="9"/>
  <c r="D11" i="9"/>
  <c r="J11" i="9" s="1"/>
  <c r="G11" i="9"/>
  <c r="C13" i="9"/>
  <c r="E13" i="9" s="1"/>
  <c r="F13" i="9"/>
  <c r="H13" i="9" s="1"/>
  <c r="J13" i="9"/>
  <c r="D14" i="9"/>
  <c r="J14" i="9" s="1"/>
  <c r="G14" i="9"/>
  <c r="C20" i="9"/>
  <c r="E20" i="9" s="1"/>
  <c r="F20" i="9"/>
  <c r="H20" i="9" s="1"/>
  <c r="C21" i="9"/>
  <c r="E21" i="9" s="1"/>
  <c r="F21" i="9"/>
  <c r="H21" i="9" s="1"/>
  <c r="C22" i="9"/>
  <c r="E22" i="9" s="1"/>
  <c r="F22" i="9"/>
  <c r="H22" i="9" s="1"/>
  <c r="C23" i="9"/>
  <c r="E23" i="9" s="1"/>
  <c r="F23" i="9"/>
  <c r="H23" i="9" s="1"/>
  <c r="C24" i="9"/>
  <c r="E24" i="9" s="1"/>
  <c r="F24" i="9"/>
  <c r="H24" i="9" s="1"/>
  <c r="C25" i="9"/>
  <c r="E25" i="9" s="1"/>
  <c r="F25" i="9"/>
  <c r="H25" i="9" s="1"/>
  <c r="C26" i="9"/>
  <c r="E26" i="9" s="1"/>
  <c r="F26" i="9"/>
  <c r="H26" i="9" s="1"/>
  <c r="C27" i="9"/>
  <c r="E27" i="9" s="1"/>
  <c r="F27" i="9"/>
  <c r="H27" i="9" s="1"/>
  <c r="C28" i="9"/>
  <c r="E28" i="9" s="1"/>
  <c r="F28" i="9"/>
  <c r="H28" i="9" s="1"/>
  <c r="C29" i="9"/>
  <c r="E29" i="9" s="1"/>
  <c r="F29" i="9"/>
  <c r="H29" i="9" s="1"/>
  <c r="C30" i="9"/>
  <c r="E30" i="9" s="1"/>
  <c r="F30" i="9"/>
  <c r="H30" i="9" s="1"/>
  <c r="C31" i="9"/>
  <c r="E31" i="9" s="1"/>
  <c r="F31" i="9"/>
  <c r="H31" i="9" s="1"/>
  <c r="C32" i="9"/>
  <c r="E32" i="9" s="1"/>
  <c r="F32" i="9"/>
  <c r="H32" i="9" s="1"/>
  <c r="C33" i="9"/>
  <c r="E33" i="9" s="1"/>
  <c r="F33" i="9"/>
  <c r="H33" i="9" s="1"/>
  <c r="C34" i="9"/>
  <c r="E34" i="9" s="1"/>
  <c r="F34" i="9"/>
  <c r="H34" i="9" s="1"/>
  <c r="C35" i="9"/>
  <c r="E35" i="9" s="1"/>
  <c r="F35" i="9"/>
  <c r="H35" i="9" s="1"/>
  <c r="C36" i="9"/>
  <c r="E36" i="9" s="1"/>
  <c r="F36" i="9"/>
  <c r="H36" i="9" s="1"/>
  <c r="C37" i="9"/>
  <c r="E37" i="9" s="1"/>
  <c r="F37" i="9"/>
  <c r="H37" i="9" s="1"/>
  <c r="C38" i="9"/>
  <c r="E38" i="9" s="1"/>
  <c r="F38" i="9"/>
  <c r="H38" i="9" s="1"/>
  <c r="C39" i="9"/>
  <c r="E39" i="9" s="1"/>
  <c r="F39" i="9"/>
  <c r="H39" i="9" s="1"/>
  <c r="C40" i="9"/>
  <c r="E40" i="9" s="1"/>
  <c r="F40" i="9"/>
  <c r="H40" i="9" s="1"/>
  <c r="C41" i="9"/>
  <c r="E41" i="9" s="1"/>
  <c r="F41" i="9"/>
  <c r="H41" i="9" s="1"/>
  <c r="C42" i="9"/>
  <c r="E42" i="9" s="1"/>
  <c r="D42" i="9"/>
  <c r="G42" i="9"/>
  <c r="C5" i="8"/>
  <c r="E5" i="8" s="1"/>
  <c r="F5" i="8"/>
  <c r="H5" i="8" s="1"/>
  <c r="J5" i="8"/>
  <c r="C6" i="8"/>
  <c r="E6" i="8" s="1"/>
  <c r="F6" i="8"/>
  <c r="H6" i="8" s="1"/>
  <c r="I6" i="8"/>
  <c r="K6" i="8" s="1"/>
  <c r="J6" i="8"/>
  <c r="C7" i="8"/>
  <c r="E7" i="8" s="1"/>
  <c r="F7" i="8"/>
  <c r="H7" i="8" s="1"/>
  <c r="J7" i="8"/>
  <c r="C8" i="8"/>
  <c r="E8" i="8"/>
  <c r="F8" i="8"/>
  <c r="H8" i="8" s="1"/>
  <c r="J8" i="8"/>
  <c r="C9" i="8"/>
  <c r="E9" i="8" s="1"/>
  <c r="F9" i="8"/>
  <c r="I9" i="8" s="1"/>
  <c r="K9" i="8" s="1"/>
  <c r="J9" i="8"/>
  <c r="C10" i="8"/>
  <c r="E10" i="8" s="1"/>
  <c r="F10" i="8"/>
  <c r="H10" i="8" s="1"/>
  <c r="J10" i="8"/>
  <c r="D11" i="8"/>
  <c r="G11" i="8"/>
  <c r="J11" i="8" s="1"/>
  <c r="C13" i="8"/>
  <c r="E13" i="8" s="1"/>
  <c r="F13" i="8"/>
  <c r="H13" i="8"/>
  <c r="I13" i="8"/>
  <c r="K13" i="8" s="1"/>
  <c r="J13" i="8"/>
  <c r="D14" i="8"/>
  <c r="G14" i="8"/>
  <c r="J14" i="8" s="1"/>
  <c r="C20" i="8"/>
  <c r="E20" i="8" s="1"/>
  <c r="F20" i="8"/>
  <c r="H20" i="8" s="1"/>
  <c r="C21" i="8"/>
  <c r="E21" i="8" s="1"/>
  <c r="F21" i="8"/>
  <c r="H21" i="8" s="1"/>
  <c r="C22" i="8"/>
  <c r="E22" i="8" s="1"/>
  <c r="F22" i="8"/>
  <c r="H22" i="8" s="1"/>
  <c r="C23" i="8"/>
  <c r="E23" i="8" s="1"/>
  <c r="F23" i="8"/>
  <c r="H23" i="8" s="1"/>
  <c r="C24" i="8"/>
  <c r="E24" i="8" s="1"/>
  <c r="F24" i="8"/>
  <c r="H24" i="8" s="1"/>
  <c r="C25" i="8"/>
  <c r="E25" i="8" s="1"/>
  <c r="F25" i="8"/>
  <c r="H25" i="8" s="1"/>
  <c r="C26" i="8"/>
  <c r="E26" i="8" s="1"/>
  <c r="F26" i="8"/>
  <c r="H26" i="8" s="1"/>
  <c r="C27" i="8"/>
  <c r="E27" i="8" s="1"/>
  <c r="F27" i="8"/>
  <c r="C28" i="8"/>
  <c r="F28" i="8"/>
  <c r="C29" i="8"/>
  <c r="E29" i="8" s="1"/>
  <c r="F29" i="8"/>
  <c r="H29" i="8" s="1"/>
  <c r="C30" i="8"/>
  <c r="E30" i="8" s="1"/>
  <c r="F30" i="8"/>
  <c r="H30" i="8" s="1"/>
  <c r="C31" i="8"/>
  <c r="E31" i="8" s="1"/>
  <c r="F31" i="8"/>
  <c r="H31" i="8" s="1"/>
  <c r="C32" i="8"/>
  <c r="E32" i="8" s="1"/>
  <c r="F32" i="8"/>
  <c r="H32" i="8" s="1"/>
  <c r="C33" i="8"/>
  <c r="E33" i="8" s="1"/>
  <c r="F33" i="8"/>
  <c r="H33" i="8" s="1"/>
  <c r="C34" i="8"/>
  <c r="E34" i="8" s="1"/>
  <c r="F34" i="8"/>
  <c r="H34" i="8" s="1"/>
  <c r="C35" i="8"/>
  <c r="E35" i="8" s="1"/>
  <c r="F35" i="8"/>
  <c r="H35" i="8" s="1"/>
  <c r="C36" i="8"/>
  <c r="E36" i="8" s="1"/>
  <c r="F36" i="8"/>
  <c r="H36" i="8" s="1"/>
  <c r="C37" i="8"/>
  <c r="E37" i="8" s="1"/>
  <c r="F37" i="8"/>
  <c r="H37" i="8" s="1"/>
  <c r="C38" i="8"/>
  <c r="E38" i="8" s="1"/>
  <c r="F38" i="8"/>
  <c r="H38" i="8" s="1"/>
  <c r="C39" i="8"/>
  <c r="E39" i="8" s="1"/>
  <c r="F39" i="8"/>
  <c r="H39" i="8" s="1"/>
  <c r="C40" i="8"/>
  <c r="E40" i="8" s="1"/>
  <c r="F40" i="8"/>
  <c r="H40" i="8" s="1"/>
  <c r="C41" i="8"/>
  <c r="E41" i="8" s="1"/>
  <c r="F41" i="8"/>
  <c r="H41" i="8" s="1"/>
  <c r="D42" i="8"/>
  <c r="G42" i="8"/>
  <c r="E5" i="7"/>
  <c r="H5" i="7"/>
  <c r="I5" i="7"/>
  <c r="J5" i="7"/>
  <c r="E6" i="7"/>
  <c r="H6" i="7"/>
  <c r="I6" i="7"/>
  <c r="J6" i="7"/>
  <c r="E7" i="7"/>
  <c r="H7" i="7"/>
  <c r="I7" i="7"/>
  <c r="J7" i="7"/>
  <c r="E8" i="7"/>
  <c r="H8" i="7"/>
  <c r="I8" i="7"/>
  <c r="J8" i="7"/>
  <c r="E9" i="7"/>
  <c r="H9" i="7"/>
  <c r="I9" i="7"/>
  <c r="J9" i="7"/>
  <c r="E10" i="7"/>
  <c r="H10" i="7"/>
  <c r="I10" i="7"/>
  <c r="J10" i="7"/>
  <c r="C11" i="7"/>
  <c r="D11" i="7"/>
  <c r="E11" i="7"/>
  <c r="F11" i="7"/>
  <c r="I11" i="7" s="1"/>
  <c r="G11" i="7"/>
  <c r="J11" i="7"/>
  <c r="E13" i="7"/>
  <c r="I13" i="7"/>
  <c r="J13" i="7"/>
  <c r="C14" i="7"/>
  <c r="E14" i="7" s="1"/>
  <c r="D14" i="7"/>
  <c r="G14" i="7"/>
  <c r="J14" i="7" s="1"/>
  <c r="E20" i="7"/>
  <c r="H20" i="7"/>
  <c r="E21" i="7"/>
  <c r="H21" i="7"/>
  <c r="E22" i="7"/>
  <c r="H22" i="7"/>
  <c r="E23" i="7"/>
  <c r="H23" i="7"/>
  <c r="E24" i="7"/>
  <c r="H24" i="7"/>
  <c r="E25" i="7"/>
  <c r="H25" i="7"/>
  <c r="E26" i="7"/>
  <c r="H26" i="7"/>
  <c r="E27" i="7"/>
  <c r="H27" i="7"/>
  <c r="E28" i="7"/>
  <c r="H28" i="7"/>
  <c r="E29" i="7"/>
  <c r="H29" i="7"/>
  <c r="E30" i="7"/>
  <c r="H30" i="7"/>
  <c r="E31" i="7"/>
  <c r="H31" i="7"/>
  <c r="E32" i="7"/>
  <c r="H32" i="7"/>
  <c r="E33" i="7"/>
  <c r="H33" i="7"/>
  <c r="E34" i="7"/>
  <c r="H34" i="7"/>
  <c r="E35" i="7"/>
  <c r="H35" i="7"/>
  <c r="E36" i="7"/>
  <c r="H36" i="7"/>
  <c r="E37" i="7"/>
  <c r="H37" i="7"/>
  <c r="E38" i="7"/>
  <c r="H38" i="7"/>
  <c r="E39" i="7"/>
  <c r="H39" i="7"/>
  <c r="E40" i="7"/>
  <c r="H40" i="7"/>
  <c r="E41" i="7"/>
  <c r="H41" i="7"/>
  <c r="C42" i="7"/>
  <c r="E42" i="7" s="1"/>
  <c r="D42" i="7"/>
  <c r="F42" i="7"/>
  <c r="H42" i="7" s="1"/>
  <c r="G42" i="7"/>
  <c r="I5" i="8" l="1"/>
  <c r="K5" i="8" s="1"/>
  <c r="I10" i="9"/>
  <c r="K10" i="9" s="1"/>
  <c r="I9" i="9"/>
  <c r="K9" i="9" s="1"/>
  <c r="I10" i="8"/>
  <c r="K10" i="8" s="1"/>
  <c r="H7" i="9"/>
  <c r="F42" i="8"/>
  <c r="H42" i="8" s="1"/>
  <c r="H9" i="8"/>
  <c r="I7" i="8"/>
  <c r="K7" i="8" s="1"/>
  <c r="I13" i="9"/>
  <c r="K13" i="9" s="1"/>
  <c r="I6" i="9"/>
  <c r="K6" i="9" s="1"/>
  <c r="F42" i="9"/>
  <c r="H42" i="9" s="1"/>
  <c r="C11" i="9"/>
  <c r="F11" i="9"/>
  <c r="I8" i="9"/>
  <c r="K8" i="9" s="1"/>
  <c r="H27" i="8"/>
  <c r="C11" i="8"/>
  <c r="C42" i="8"/>
  <c r="E42" i="8" s="1"/>
  <c r="F11" i="8"/>
  <c r="I8" i="8"/>
  <c r="K8" i="8" s="1"/>
  <c r="H11" i="7"/>
  <c r="F14" i="7"/>
  <c r="I11" i="9" l="1"/>
  <c r="K11" i="9" s="1"/>
  <c r="F14" i="9"/>
  <c r="H11" i="9"/>
  <c r="E11" i="9"/>
  <c r="C14" i="9"/>
  <c r="E14" i="9" s="1"/>
  <c r="I11" i="8"/>
  <c r="K11" i="8" s="1"/>
  <c r="H11" i="8"/>
  <c r="F14" i="8"/>
  <c r="E11" i="8"/>
  <c r="C14" i="8"/>
  <c r="E14" i="8" s="1"/>
  <c r="H14" i="7"/>
  <c r="I14" i="7"/>
  <c r="I14" i="9" l="1"/>
  <c r="K14" i="9" s="1"/>
  <c r="H14" i="9"/>
  <c r="I14" i="8"/>
  <c r="K14" i="8" s="1"/>
  <c r="H14" i="8"/>
  <c r="C5" i="6" l="1"/>
  <c r="E5" i="6" s="1"/>
  <c r="F5" i="6"/>
  <c r="H5" i="6"/>
  <c r="I5" i="6"/>
  <c r="K5" i="6" s="1"/>
  <c r="J5" i="6"/>
  <c r="C6" i="6"/>
  <c r="E6" i="6" s="1"/>
  <c r="F6" i="6"/>
  <c r="H6" i="6"/>
  <c r="I6" i="6"/>
  <c r="K6" i="6" s="1"/>
  <c r="J6" i="6"/>
  <c r="C7" i="6"/>
  <c r="E7" i="6"/>
  <c r="F7" i="6"/>
  <c r="H7" i="6" s="1"/>
  <c r="I7" i="6"/>
  <c r="K7" i="6" s="1"/>
  <c r="J7" i="6"/>
  <c r="C8" i="6"/>
  <c r="E8" i="6"/>
  <c r="F8" i="6"/>
  <c r="H8" i="6" s="1"/>
  <c r="J8" i="6"/>
  <c r="C9" i="6"/>
  <c r="E9" i="6" s="1"/>
  <c r="F9" i="6"/>
  <c r="I9" i="6" s="1"/>
  <c r="K9" i="6" s="1"/>
  <c r="H9" i="6"/>
  <c r="J9" i="6"/>
  <c r="C10" i="6"/>
  <c r="E10" i="6" s="1"/>
  <c r="F10" i="6"/>
  <c r="H10" i="6"/>
  <c r="I10" i="6"/>
  <c r="K10" i="6" s="1"/>
  <c r="J10" i="6"/>
  <c r="D11" i="6"/>
  <c r="G11" i="6"/>
  <c r="J11" i="6" s="1"/>
  <c r="C13" i="6"/>
  <c r="E13" i="6" s="1"/>
  <c r="F13" i="6"/>
  <c r="H13" i="6"/>
  <c r="I13" i="6"/>
  <c r="K13" i="6" s="1"/>
  <c r="J13" i="6"/>
  <c r="D14" i="6"/>
  <c r="G14" i="6"/>
  <c r="J14" i="6" s="1"/>
  <c r="C20" i="6"/>
  <c r="E20" i="6" s="1"/>
  <c r="F20" i="6"/>
  <c r="H20" i="6" s="1"/>
  <c r="C21" i="6"/>
  <c r="E21" i="6" s="1"/>
  <c r="F21" i="6"/>
  <c r="H21" i="6" s="1"/>
  <c r="C22" i="6"/>
  <c r="E22" i="6" s="1"/>
  <c r="F22" i="6"/>
  <c r="H22" i="6" s="1"/>
  <c r="C23" i="6"/>
  <c r="E23" i="6" s="1"/>
  <c r="F23" i="6"/>
  <c r="H23" i="6" s="1"/>
  <c r="C24" i="6"/>
  <c r="E24" i="6" s="1"/>
  <c r="F24" i="6"/>
  <c r="H24" i="6" s="1"/>
  <c r="C25" i="6"/>
  <c r="E25" i="6" s="1"/>
  <c r="F25" i="6"/>
  <c r="H25" i="6" s="1"/>
  <c r="C26" i="6"/>
  <c r="E26" i="6" s="1"/>
  <c r="F26" i="6"/>
  <c r="H26" i="6" s="1"/>
  <c r="C27" i="6"/>
  <c r="E27" i="6" s="1"/>
  <c r="F27" i="6"/>
  <c r="H27" i="6" s="1"/>
  <c r="C28" i="6"/>
  <c r="E28" i="6" s="1"/>
  <c r="F28" i="6"/>
  <c r="H28" i="6" s="1"/>
  <c r="C29" i="6"/>
  <c r="E29" i="6" s="1"/>
  <c r="F29" i="6"/>
  <c r="H29" i="6" s="1"/>
  <c r="C30" i="6"/>
  <c r="E30" i="6" s="1"/>
  <c r="F30" i="6"/>
  <c r="H30" i="6" s="1"/>
  <c r="C31" i="6"/>
  <c r="E31" i="6" s="1"/>
  <c r="F31" i="6"/>
  <c r="H31" i="6" s="1"/>
  <c r="C32" i="6"/>
  <c r="E32" i="6" s="1"/>
  <c r="F32" i="6"/>
  <c r="H32" i="6" s="1"/>
  <c r="C33" i="6"/>
  <c r="E33" i="6" s="1"/>
  <c r="F33" i="6"/>
  <c r="H33" i="6" s="1"/>
  <c r="C34" i="6"/>
  <c r="E34" i="6" s="1"/>
  <c r="F34" i="6"/>
  <c r="H34" i="6" s="1"/>
  <c r="C35" i="6"/>
  <c r="E35" i="6" s="1"/>
  <c r="F35" i="6"/>
  <c r="H35" i="6" s="1"/>
  <c r="C36" i="6"/>
  <c r="E36" i="6" s="1"/>
  <c r="F36" i="6"/>
  <c r="H36" i="6" s="1"/>
  <c r="C37" i="6"/>
  <c r="E37" i="6" s="1"/>
  <c r="F37" i="6"/>
  <c r="H37" i="6" s="1"/>
  <c r="C38" i="6"/>
  <c r="E38" i="6" s="1"/>
  <c r="F38" i="6"/>
  <c r="H38" i="6" s="1"/>
  <c r="C39" i="6"/>
  <c r="E39" i="6" s="1"/>
  <c r="F39" i="6"/>
  <c r="H39" i="6" s="1"/>
  <c r="C40" i="6"/>
  <c r="E40" i="6" s="1"/>
  <c r="F40" i="6"/>
  <c r="H40" i="6" s="1"/>
  <c r="C41" i="6"/>
  <c r="E41" i="6" s="1"/>
  <c r="F41" i="6"/>
  <c r="H41" i="6" s="1"/>
  <c r="C42" i="6"/>
  <c r="E42" i="6" s="1"/>
  <c r="D42" i="6"/>
  <c r="G42" i="6"/>
  <c r="C5" i="5"/>
  <c r="E5" i="5" s="1"/>
  <c r="F5" i="5"/>
  <c r="H5" i="5"/>
  <c r="I5" i="5"/>
  <c r="K5" i="5" s="1"/>
  <c r="J5" i="5"/>
  <c r="C6" i="5"/>
  <c r="C11" i="5" s="1"/>
  <c r="F6" i="5"/>
  <c r="J6" i="5"/>
  <c r="C7" i="5"/>
  <c r="F7" i="5"/>
  <c r="F11" i="5" s="1"/>
  <c r="J7" i="5"/>
  <c r="C8" i="5"/>
  <c r="E8" i="5"/>
  <c r="F8" i="5"/>
  <c r="H8" i="5" s="1"/>
  <c r="J8" i="5"/>
  <c r="C9" i="5"/>
  <c r="E9" i="5" s="1"/>
  <c r="F9" i="5"/>
  <c r="H9" i="5"/>
  <c r="I9" i="5"/>
  <c r="K9" i="5" s="1"/>
  <c r="J9" i="5"/>
  <c r="C10" i="5"/>
  <c r="E10" i="5" s="1"/>
  <c r="F10" i="5"/>
  <c r="H10" i="5"/>
  <c r="I10" i="5"/>
  <c r="K10" i="5" s="1"/>
  <c r="J10" i="5"/>
  <c r="D11" i="5"/>
  <c r="G11" i="5"/>
  <c r="J11" i="5" s="1"/>
  <c r="C13" i="5"/>
  <c r="F13" i="5"/>
  <c r="J13" i="5"/>
  <c r="D14" i="5"/>
  <c r="G14" i="5"/>
  <c r="J14" i="5" s="1"/>
  <c r="C20" i="5"/>
  <c r="E20" i="5" s="1"/>
  <c r="F20" i="5"/>
  <c r="H20" i="5" s="1"/>
  <c r="C21" i="5"/>
  <c r="E21" i="5" s="1"/>
  <c r="F21" i="5"/>
  <c r="H21" i="5" s="1"/>
  <c r="C22" i="5"/>
  <c r="E22" i="5" s="1"/>
  <c r="F22" i="5"/>
  <c r="H22" i="5" s="1"/>
  <c r="C23" i="5"/>
  <c r="E23" i="5" s="1"/>
  <c r="F23" i="5"/>
  <c r="H23" i="5" s="1"/>
  <c r="C24" i="5"/>
  <c r="E24" i="5" s="1"/>
  <c r="F24" i="5"/>
  <c r="H24" i="5" s="1"/>
  <c r="C25" i="5"/>
  <c r="E25" i="5" s="1"/>
  <c r="F25" i="5"/>
  <c r="H25" i="5" s="1"/>
  <c r="C26" i="5"/>
  <c r="E26" i="5" s="1"/>
  <c r="F26" i="5"/>
  <c r="H26" i="5" s="1"/>
  <c r="C27" i="5"/>
  <c r="E27" i="5" s="1"/>
  <c r="F27" i="5"/>
  <c r="H27" i="5" s="1"/>
  <c r="C28" i="5"/>
  <c r="F28" i="5"/>
  <c r="C29" i="5"/>
  <c r="E29" i="5" s="1"/>
  <c r="F29" i="5"/>
  <c r="H29" i="5" s="1"/>
  <c r="C30" i="5"/>
  <c r="E30" i="5" s="1"/>
  <c r="F30" i="5"/>
  <c r="H30" i="5" s="1"/>
  <c r="C31" i="5"/>
  <c r="E31" i="5" s="1"/>
  <c r="F31" i="5"/>
  <c r="H31" i="5" s="1"/>
  <c r="C32" i="5"/>
  <c r="E32" i="5" s="1"/>
  <c r="F32" i="5"/>
  <c r="H32" i="5" s="1"/>
  <c r="C33" i="5"/>
  <c r="E33" i="5" s="1"/>
  <c r="F33" i="5"/>
  <c r="H33" i="5" s="1"/>
  <c r="C34" i="5"/>
  <c r="E34" i="5" s="1"/>
  <c r="F34" i="5"/>
  <c r="H34" i="5" s="1"/>
  <c r="C35" i="5"/>
  <c r="E35" i="5" s="1"/>
  <c r="F35" i="5"/>
  <c r="H35" i="5" s="1"/>
  <c r="C36" i="5"/>
  <c r="E36" i="5" s="1"/>
  <c r="F36" i="5"/>
  <c r="H36" i="5" s="1"/>
  <c r="C37" i="5"/>
  <c r="E37" i="5" s="1"/>
  <c r="F37" i="5"/>
  <c r="H37" i="5" s="1"/>
  <c r="C38" i="5"/>
  <c r="E38" i="5" s="1"/>
  <c r="F38" i="5"/>
  <c r="H38" i="5" s="1"/>
  <c r="C39" i="5"/>
  <c r="E39" i="5" s="1"/>
  <c r="F39" i="5"/>
  <c r="H39" i="5" s="1"/>
  <c r="C40" i="5"/>
  <c r="E40" i="5" s="1"/>
  <c r="F40" i="5"/>
  <c r="H40" i="5" s="1"/>
  <c r="C41" i="5"/>
  <c r="E41" i="5" s="1"/>
  <c r="F41" i="5"/>
  <c r="H41" i="5" s="1"/>
  <c r="D42" i="5"/>
  <c r="G42" i="5"/>
  <c r="E5" i="4"/>
  <c r="H5" i="4"/>
  <c r="I5" i="4"/>
  <c r="J5" i="4"/>
  <c r="E6" i="4"/>
  <c r="H6" i="4"/>
  <c r="J6" i="4"/>
  <c r="E7" i="4"/>
  <c r="H7" i="4"/>
  <c r="J7" i="4"/>
  <c r="E8" i="4"/>
  <c r="H8" i="4"/>
  <c r="I8" i="4"/>
  <c r="J8" i="4"/>
  <c r="E9" i="4"/>
  <c r="H9" i="4"/>
  <c r="I9" i="4"/>
  <c r="J9" i="4"/>
  <c r="E10" i="4"/>
  <c r="H10" i="4"/>
  <c r="I10" i="4"/>
  <c r="J10" i="4"/>
  <c r="C11" i="4"/>
  <c r="E11" i="4" s="1"/>
  <c r="D11" i="4"/>
  <c r="D14" i="4" s="1"/>
  <c r="F11" i="4"/>
  <c r="I11" i="4" s="1"/>
  <c r="G11" i="4"/>
  <c r="G14" i="4" s="1"/>
  <c r="H11" i="4"/>
  <c r="E13" i="4"/>
  <c r="J13" i="4"/>
  <c r="F14" i="4"/>
  <c r="H14" i="4" s="1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32" i="4"/>
  <c r="H32" i="4"/>
  <c r="E33" i="4"/>
  <c r="H33" i="4"/>
  <c r="E34" i="4"/>
  <c r="H34" i="4"/>
  <c r="E35" i="4"/>
  <c r="H35" i="4"/>
  <c r="E36" i="4"/>
  <c r="H36" i="4"/>
  <c r="E37" i="4"/>
  <c r="H37" i="4"/>
  <c r="E38" i="4"/>
  <c r="H38" i="4"/>
  <c r="E39" i="4"/>
  <c r="H39" i="4"/>
  <c r="E40" i="4"/>
  <c r="H40" i="4"/>
  <c r="E41" i="4"/>
  <c r="H41" i="4"/>
  <c r="C42" i="4"/>
  <c r="D42" i="4"/>
  <c r="E42" i="4"/>
  <c r="F42" i="4"/>
  <c r="H42" i="4" s="1"/>
  <c r="G42" i="4"/>
  <c r="F42" i="6" l="1"/>
  <c r="H42" i="6" s="1"/>
  <c r="C11" i="6"/>
  <c r="F11" i="6"/>
  <c r="I8" i="6"/>
  <c r="K8" i="6" s="1"/>
  <c r="I11" i="5"/>
  <c r="K11" i="5" s="1"/>
  <c r="F14" i="5"/>
  <c r="H11" i="5"/>
  <c r="E11" i="5"/>
  <c r="C14" i="5"/>
  <c r="E14" i="5" s="1"/>
  <c r="I8" i="5"/>
  <c r="K8" i="5" s="1"/>
  <c r="C42" i="5"/>
  <c r="E42" i="5" s="1"/>
  <c r="F42" i="5"/>
  <c r="H42" i="5" s="1"/>
  <c r="J14" i="4"/>
  <c r="J11" i="4"/>
  <c r="C14" i="4"/>
  <c r="E14" i="4" s="1"/>
  <c r="C5" i="3"/>
  <c r="E5" i="3" s="1"/>
  <c r="F5" i="3"/>
  <c r="H5" i="3" s="1"/>
  <c r="J5" i="3"/>
  <c r="C6" i="3"/>
  <c r="E6" i="3" s="1"/>
  <c r="F6" i="3"/>
  <c r="H6" i="3" s="1"/>
  <c r="J6" i="3"/>
  <c r="C7" i="3"/>
  <c r="E7" i="3" s="1"/>
  <c r="F7" i="3"/>
  <c r="H7" i="3" s="1"/>
  <c r="I7" i="3"/>
  <c r="K7" i="3" s="1"/>
  <c r="J7" i="3"/>
  <c r="C8" i="3"/>
  <c r="E8" i="3"/>
  <c r="F8" i="3"/>
  <c r="H8" i="3" s="1"/>
  <c r="J8" i="3"/>
  <c r="C9" i="3"/>
  <c r="E9" i="3" s="1"/>
  <c r="F9" i="3"/>
  <c r="I9" i="3" s="1"/>
  <c r="K9" i="3" s="1"/>
  <c r="H9" i="3"/>
  <c r="J9" i="3"/>
  <c r="C10" i="3"/>
  <c r="E10" i="3" s="1"/>
  <c r="F10" i="3"/>
  <c r="H10" i="3"/>
  <c r="J10" i="3"/>
  <c r="D11" i="3"/>
  <c r="G11" i="3"/>
  <c r="J11" i="3" s="1"/>
  <c r="C13" i="3"/>
  <c r="E13" i="3" s="1"/>
  <c r="F13" i="3"/>
  <c r="H13" i="3"/>
  <c r="J13" i="3"/>
  <c r="D14" i="3"/>
  <c r="G14" i="3"/>
  <c r="J14" i="3" s="1"/>
  <c r="C20" i="3"/>
  <c r="E20" i="3" s="1"/>
  <c r="F20" i="3"/>
  <c r="H20" i="3" s="1"/>
  <c r="C21" i="3"/>
  <c r="E21" i="3" s="1"/>
  <c r="F21" i="3"/>
  <c r="H21" i="3"/>
  <c r="C22" i="3"/>
  <c r="E22" i="3" s="1"/>
  <c r="F22" i="3"/>
  <c r="H22" i="3"/>
  <c r="C23" i="3"/>
  <c r="E23" i="3" s="1"/>
  <c r="F23" i="3"/>
  <c r="H23" i="3"/>
  <c r="C24" i="3"/>
  <c r="E24" i="3" s="1"/>
  <c r="F24" i="3"/>
  <c r="H24" i="3" s="1"/>
  <c r="C25" i="3"/>
  <c r="E25" i="3" s="1"/>
  <c r="F25" i="3"/>
  <c r="H25" i="3"/>
  <c r="C26" i="3"/>
  <c r="E26" i="3" s="1"/>
  <c r="F26" i="3"/>
  <c r="H26" i="3"/>
  <c r="C27" i="3"/>
  <c r="E27" i="3" s="1"/>
  <c r="F27" i="3"/>
  <c r="H27" i="3"/>
  <c r="C28" i="3"/>
  <c r="E28" i="3" s="1"/>
  <c r="F28" i="3"/>
  <c r="H28" i="3" s="1"/>
  <c r="C29" i="3"/>
  <c r="E29" i="3" s="1"/>
  <c r="F29" i="3"/>
  <c r="H29" i="3"/>
  <c r="C30" i="3"/>
  <c r="E30" i="3" s="1"/>
  <c r="F30" i="3"/>
  <c r="H30" i="3"/>
  <c r="C31" i="3"/>
  <c r="E31" i="3" s="1"/>
  <c r="F31" i="3"/>
  <c r="H31" i="3"/>
  <c r="C32" i="3"/>
  <c r="E32" i="3" s="1"/>
  <c r="F32" i="3"/>
  <c r="H32" i="3" s="1"/>
  <c r="C33" i="3"/>
  <c r="E33" i="3" s="1"/>
  <c r="F33" i="3"/>
  <c r="H33" i="3"/>
  <c r="C34" i="3"/>
  <c r="E34" i="3" s="1"/>
  <c r="F34" i="3"/>
  <c r="H34" i="3"/>
  <c r="C35" i="3"/>
  <c r="E35" i="3" s="1"/>
  <c r="F35" i="3"/>
  <c r="H35" i="3"/>
  <c r="C36" i="3"/>
  <c r="E36" i="3" s="1"/>
  <c r="F36" i="3"/>
  <c r="H36" i="3" s="1"/>
  <c r="C37" i="3"/>
  <c r="E37" i="3" s="1"/>
  <c r="F37" i="3"/>
  <c r="H37" i="3"/>
  <c r="C38" i="3"/>
  <c r="E38" i="3" s="1"/>
  <c r="F38" i="3"/>
  <c r="H38" i="3"/>
  <c r="C39" i="3"/>
  <c r="E39" i="3" s="1"/>
  <c r="F39" i="3"/>
  <c r="H39" i="3"/>
  <c r="C40" i="3"/>
  <c r="E40" i="3" s="1"/>
  <c r="F40" i="3"/>
  <c r="H40" i="3" s="1"/>
  <c r="C41" i="3"/>
  <c r="E41" i="3" s="1"/>
  <c r="F41" i="3"/>
  <c r="H41" i="3"/>
  <c r="D42" i="3"/>
  <c r="G42" i="3"/>
  <c r="C5" i="2"/>
  <c r="E5" i="2" s="1"/>
  <c r="F5" i="2"/>
  <c r="H5" i="2"/>
  <c r="I5" i="2"/>
  <c r="K5" i="2" s="1"/>
  <c r="J5" i="2"/>
  <c r="C6" i="2"/>
  <c r="F6" i="2"/>
  <c r="C7" i="2"/>
  <c r="F7" i="2"/>
  <c r="C8" i="2"/>
  <c r="E8" i="2" s="1"/>
  <c r="F8" i="2"/>
  <c r="H8" i="2"/>
  <c r="J8" i="2"/>
  <c r="C9" i="2"/>
  <c r="E9" i="2"/>
  <c r="F9" i="2"/>
  <c r="H9" i="2" s="1"/>
  <c r="J9" i="2"/>
  <c r="C10" i="2"/>
  <c r="E10" i="2"/>
  <c r="F10" i="2"/>
  <c r="H10" i="2" s="1"/>
  <c r="J10" i="2"/>
  <c r="D11" i="2"/>
  <c r="G11" i="2"/>
  <c r="J11" i="2"/>
  <c r="C13" i="2"/>
  <c r="F13" i="2"/>
  <c r="D14" i="2"/>
  <c r="G14" i="2"/>
  <c r="J14" i="2" s="1"/>
  <c r="C20" i="2"/>
  <c r="F20" i="2"/>
  <c r="C21" i="2"/>
  <c r="E21" i="2" s="1"/>
  <c r="F21" i="2"/>
  <c r="H21" i="2" s="1"/>
  <c r="C22" i="2"/>
  <c r="E22" i="2"/>
  <c r="F22" i="2"/>
  <c r="H22" i="2" s="1"/>
  <c r="C23" i="2"/>
  <c r="E23" i="2"/>
  <c r="F23" i="2"/>
  <c r="H23" i="2" s="1"/>
  <c r="C24" i="2"/>
  <c r="E24" i="2"/>
  <c r="F24" i="2"/>
  <c r="H24" i="2" s="1"/>
  <c r="C25" i="2"/>
  <c r="E25" i="2" s="1"/>
  <c r="F25" i="2"/>
  <c r="H25" i="2" s="1"/>
  <c r="C26" i="2"/>
  <c r="E26" i="2"/>
  <c r="F26" i="2"/>
  <c r="H26" i="2" s="1"/>
  <c r="C27" i="2"/>
  <c r="E27" i="2"/>
  <c r="F27" i="2"/>
  <c r="H27" i="2" s="1"/>
  <c r="C28" i="2"/>
  <c r="F28" i="2"/>
  <c r="C29" i="2"/>
  <c r="E29" i="2" s="1"/>
  <c r="F29" i="2"/>
  <c r="H29" i="2" s="1"/>
  <c r="C30" i="2"/>
  <c r="E30" i="2" s="1"/>
  <c r="F30" i="2"/>
  <c r="H30" i="2"/>
  <c r="C31" i="2"/>
  <c r="E31" i="2" s="1"/>
  <c r="F31" i="2"/>
  <c r="H31" i="2"/>
  <c r="C32" i="2"/>
  <c r="E32" i="2" s="1"/>
  <c r="F32" i="2"/>
  <c r="H32" i="2"/>
  <c r="C33" i="2"/>
  <c r="E33" i="2" s="1"/>
  <c r="F33" i="2"/>
  <c r="H33" i="2" s="1"/>
  <c r="C34" i="2"/>
  <c r="E34" i="2" s="1"/>
  <c r="F34" i="2"/>
  <c r="H34" i="2"/>
  <c r="C35" i="2"/>
  <c r="E35" i="2" s="1"/>
  <c r="F35" i="2"/>
  <c r="H35" i="2"/>
  <c r="C36" i="2"/>
  <c r="E36" i="2" s="1"/>
  <c r="F36" i="2"/>
  <c r="H36" i="2"/>
  <c r="C37" i="2"/>
  <c r="E37" i="2" s="1"/>
  <c r="F37" i="2"/>
  <c r="H37" i="2" s="1"/>
  <c r="C38" i="2"/>
  <c r="E38" i="2" s="1"/>
  <c r="F38" i="2"/>
  <c r="H38" i="2"/>
  <c r="C39" i="2"/>
  <c r="E39" i="2" s="1"/>
  <c r="F39" i="2"/>
  <c r="H39" i="2"/>
  <c r="C40" i="2"/>
  <c r="E40" i="2" s="1"/>
  <c r="F40" i="2"/>
  <c r="H40" i="2"/>
  <c r="C41" i="2"/>
  <c r="E41" i="2" s="1"/>
  <c r="F41" i="2"/>
  <c r="H41" i="2" s="1"/>
  <c r="D42" i="2"/>
  <c r="F42" i="2"/>
  <c r="H42" i="2" s="1"/>
  <c r="G42" i="2"/>
  <c r="E5" i="1"/>
  <c r="H5" i="1"/>
  <c r="I5" i="1"/>
  <c r="J5" i="1"/>
  <c r="E6" i="1"/>
  <c r="H6" i="1"/>
  <c r="J6" i="1"/>
  <c r="E7" i="1"/>
  <c r="H7" i="1"/>
  <c r="J7" i="1"/>
  <c r="E8" i="1"/>
  <c r="H8" i="1"/>
  <c r="I8" i="1"/>
  <c r="J8" i="1"/>
  <c r="E9" i="1"/>
  <c r="H9" i="1"/>
  <c r="I9" i="1"/>
  <c r="J9" i="1"/>
  <c r="E10" i="1"/>
  <c r="H10" i="1"/>
  <c r="I10" i="1"/>
  <c r="J10" i="1"/>
  <c r="C11" i="1"/>
  <c r="D11" i="1"/>
  <c r="E11" i="1" s="1"/>
  <c r="F11" i="1"/>
  <c r="G11" i="1"/>
  <c r="J11" i="1" s="1"/>
  <c r="H11" i="1"/>
  <c r="I11" i="1"/>
  <c r="E13" i="1"/>
  <c r="J13" i="1"/>
  <c r="C14" i="1"/>
  <c r="F14" i="1"/>
  <c r="H14" i="1" s="1"/>
  <c r="G14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C42" i="1"/>
  <c r="D42" i="1"/>
  <c r="E42" i="1"/>
  <c r="F42" i="1"/>
  <c r="H42" i="1" s="1"/>
  <c r="G42" i="1"/>
  <c r="F11" i="2" l="1"/>
  <c r="H11" i="2" s="1"/>
  <c r="F42" i="3"/>
  <c r="H42" i="3" s="1"/>
  <c r="I13" i="3"/>
  <c r="K13" i="3" s="1"/>
  <c r="I6" i="3"/>
  <c r="K6" i="3" s="1"/>
  <c r="C11" i="2"/>
  <c r="C42" i="2"/>
  <c r="E42" i="2" s="1"/>
  <c r="C42" i="3"/>
  <c r="E42" i="3" s="1"/>
  <c r="I5" i="3"/>
  <c r="K5" i="3" s="1"/>
  <c r="I11" i="6"/>
  <c r="K11" i="6" s="1"/>
  <c r="F14" i="6"/>
  <c r="H11" i="6"/>
  <c r="E11" i="6"/>
  <c r="C14" i="6"/>
  <c r="E14" i="6" s="1"/>
  <c r="I14" i="5"/>
  <c r="K14" i="5" s="1"/>
  <c r="H14" i="5"/>
  <c r="I14" i="4"/>
  <c r="C11" i="3"/>
  <c r="F11" i="3"/>
  <c r="I8" i="3"/>
  <c r="K8" i="3" s="1"/>
  <c r="I10" i="3"/>
  <c r="K10" i="3" s="1"/>
  <c r="E11" i="2"/>
  <c r="C14" i="2"/>
  <c r="E14" i="2" s="1"/>
  <c r="I8" i="2"/>
  <c r="K8" i="2" s="1"/>
  <c r="F14" i="2"/>
  <c r="I11" i="2"/>
  <c r="K11" i="2" s="1"/>
  <c r="I9" i="2"/>
  <c r="K9" i="2" s="1"/>
  <c r="I10" i="2"/>
  <c r="K10" i="2" s="1"/>
  <c r="I14" i="1"/>
  <c r="D14" i="1"/>
  <c r="J14" i="1" s="1"/>
  <c r="I14" i="6" l="1"/>
  <c r="K14" i="6" s="1"/>
  <c r="H14" i="6"/>
  <c r="I11" i="3"/>
  <c r="K11" i="3" s="1"/>
  <c r="F14" i="3"/>
  <c r="H11" i="3"/>
  <c r="E11" i="3"/>
  <c r="C14" i="3"/>
  <c r="E14" i="3" s="1"/>
  <c r="H14" i="2"/>
  <c r="I14" i="2"/>
  <c r="K14" i="2" s="1"/>
  <c r="E14" i="1"/>
  <c r="I14" i="3" l="1"/>
  <c r="K14" i="3" s="1"/>
  <c r="H14" i="3"/>
</calcChain>
</file>

<file path=xl/sharedStrings.xml><?xml version="1.0" encoding="utf-8"?>
<sst xmlns="http://schemas.openxmlformats.org/spreadsheetml/2006/main" count="3550" uniqueCount="253">
  <si>
    <t>資料來源: 經濟部國貿局,臺灣自行車輸出業同業公會整理</t>
  </si>
  <si>
    <t>總   計</t>
    <phoneticPr fontId="6" type="noConversion"/>
  </si>
  <si>
    <t>腳踏車用橡膠內胎　</t>
    <phoneticPr fontId="6" type="noConversion"/>
  </si>
  <si>
    <t>40132000003</t>
    <phoneticPr fontId="6" type="noConversion"/>
  </si>
  <si>
    <t>腳踏用新橡膠氣胎</t>
    <phoneticPr fontId="6" type="noConversion"/>
  </si>
  <si>
    <t>40115000008</t>
    <phoneticPr fontId="6" type="noConversion"/>
  </si>
  <si>
    <t>腳踏車用把手　</t>
    <phoneticPr fontId="6" type="noConversion"/>
  </si>
  <si>
    <t>87149990166</t>
    <phoneticPr fontId="6" type="noConversion"/>
  </si>
  <si>
    <t>腳踏車用座管及上下管</t>
    <phoneticPr fontId="6" type="noConversion"/>
  </si>
  <si>
    <t>87149990157</t>
    <phoneticPr fontId="6" type="noConversion"/>
  </si>
  <si>
    <t>腳踏車用把手豎管　</t>
    <phoneticPr fontId="6" type="noConversion"/>
  </si>
  <si>
    <t>87149990148</t>
    <phoneticPr fontId="6" type="noConversion"/>
  </si>
  <si>
    <t>腳踏車用軸心</t>
    <phoneticPr fontId="6" type="noConversion"/>
  </si>
  <si>
    <t>87149990139</t>
    <phoneticPr fontId="6" type="noConversion"/>
  </si>
  <si>
    <t>腳踏車用飛輪</t>
    <phoneticPr fontId="6" type="noConversion"/>
  </si>
  <si>
    <t>87149990120</t>
    <phoneticPr fontId="6" type="noConversion"/>
  </si>
  <si>
    <t>腳踏車用變速器　</t>
    <phoneticPr fontId="6" type="noConversion"/>
  </si>
  <si>
    <t>87149990111</t>
    <phoneticPr fontId="6" type="noConversion"/>
  </si>
  <si>
    <t>腳踏車用滾子鏈</t>
    <phoneticPr fontId="6" type="noConversion"/>
  </si>
  <si>
    <t>73151100209</t>
    <phoneticPr fontId="6" type="noConversion"/>
  </si>
  <si>
    <t>曲柄齒輪及其零件</t>
    <phoneticPr fontId="6" type="noConversion"/>
  </si>
  <si>
    <t>87149620002</t>
    <phoneticPr fontId="6" type="noConversion"/>
  </si>
  <si>
    <t>踏板及其零件</t>
    <phoneticPr fontId="6" type="noConversion"/>
  </si>
  <si>
    <t>87149610004</t>
    <phoneticPr fontId="6" type="noConversion"/>
  </si>
  <si>
    <t>腳踏車車座</t>
    <phoneticPr fontId="6" type="noConversion"/>
  </si>
  <si>
    <t>87149500007</t>
    <phoneticPr fontId="6" type="noConversion"/>
  </si>
  <si>
    <t>其他煞車器及其零件</t>
    <phoneticPr fontId="6" type="noConversion"/>
  </si>
  <si>
    <t>87149490009</t>
    <phoneticPr fontId="6" type="noConversion"/>
  </si>
  <si>
    <t>煞車鋼線及其零件</t>
    <phoneticPr fontId="6" type="noConversion"/>
  </si>
  <si>
    <t>87149410006</t>
    <phoneticPr fontId="6" type="noConversion"/>
  </si>
  <si>
    <t>飛輪之鏈輪</t>
    <phoneticPr fontId="6" type="noConversion"/>
  </si>
  <si>
    <t>87149320005</t>
    <phoneticPr fontId="6" type="noConversion"/>
  </si>
  <si>
    <t>輪轂(倒煞車輪及輪轂煞車除外)</t>
    <phoneticPr fontId="6" type="noConversion"/>
  </si>
  <si>
    <t>87149310007</t>
    <phoneticPr fontId="6" type="noConversion"/>
  </si>
  <si>
    <t>輪圈及輪幅</t>
    <phoneticPr fontId="6" type="noConversion"/>
  </si>
  <si>
    <t>87149200304</t>
    <phoneticPr fontId="6" type="noConversion"/>
  </si>
  <si>
    <t>輪幅</t>
    <phoneticPr fontId="6" type="noConversion"/>
  </si>
  <si>
    <t>87149200206</t>
    <phoneticPr fontId="6" type="noConversion"/>
  </si>
  <si>
    <t>輪圈</t>
    <phoneticPr fontId="6" type="noConversion"/>
  </si>
  <si>
    <t>87149200108</t>
    <phoneticPr fontId="6" type="noConversion"/>
  </si>
  <si>
    <t>其他車架.前叉及相關零件</t>
    <phoneticPr fontId="6" type="noConversion"/>
  </si>
  <si>
    <t>87149120007</t>
    <phoneticPr fontId="6" type="noConversion"/>
  </si>
  <si>
    <t>腳踏車照明視覺信號設備</t>
    <phoneticPr fontId="6" type="noConversion"/>
  </si>
  <si>
    <t>85121020009</t>
    <phoneticPr fontId="6" type="noConversion"/>
  </si>
  <si>
    <t>腳踏車用電器照明設備　</t>
    <phoneticPr fontId="6" type="noConversion"/>
  </si>
  <si>
    <t>85121010001</t>
    <phoneticPr fontId="6" type="noConversion"/>
  </si>
  <si>
    <t>(US$)</t>
  </si>
  <si>
    <t>(公斤)</t>
    <phoneticPr fontId="6" type="noConversion"/>
  </si>
  <si>
    <r>
      <t>順</t>
    </r>
    <r>
      <rPr>
        <sz val="11"/>
        <color indexed="10"/>
        <rFont val="華康仿宋體"/>
        <family val="3"/>
        <charset val="136"/>
      </rPr>
      <t>/逆差</t>
    </r>
    <phoneticPr fontId="6" type="noConversion"/>
  </si>
  <si>
    <t>1月進口金額</t>
    <phoneticPr fontId="6" type="noConversion"/>
  </si>
  <si>
    <r>
      <t>1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</si>
  <si>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差</t>
    <phoneticPr fontId="6" type="noConversion"/>
  </si>
  <si>
    <t>1月進口數量</t>
    <phoneticPr fontId="6" type="noConversion"/>
  </si>
  <si>
    <t>1月出口數量</t>
    <phoneticPr fontId="6" type="noConversion"/>
  </si>
  <si>
    <t>品名</t>
    <phoneticPr fontId="6" type="noConversion"/>
  </si>
  <si>
    <t>稅則號列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</si>
  <si>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</si>
  <si>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t>(其他腳踏車+二輪腳踏車)</t>
    <phoneticPr fontId="6" type="noConversion"/>
  </si>
  <si>
    <t>其他腳踏車</t>
    <phoneticPr fontId="6" type="noConversion"/>
  </si>
  <si>
    <t>87120090004</t>
    <phoneticPr fontId="6" type="noConversion"/>
  </si>
  <si>
    <t>二輪腳踏車</t>
    <phoneticPr fontId="6" type="noConversion"/>
  </si>
  <si>
    <t>87120010</t>
    <phoneticPr fontId="6" type="noConversion"/>
  </si>
  <si>
    <t>公路用二輪腳踏車</t>
    <phoneticPr fontId="27" type="noConversion"/>
  </si>
  <si>
    <t>87120010500</t>
    <phoneticPr fontId="27" type="noConversion"/>
  </si>
  <si>
    <t>登山用二輪腳踏車</t>
    <phoneticPr fontId="27" type="noConversion"/>
  </si>
  <si>
    <t>87120010403</t>
    <phoneticPr fontId="27" type="noConversion"/>
  </si>
  <si>
    <t>城市與旅行用二輪腳踏車</t>
    <phoneticPr fontId="27" type="noConversion"/>
  </si>
  <si>
    <t>87120010305</t>
    <phoneticPr fontId="27" type="noConversion"/>
  </si>
  <si>
    <t>兒童用二輪腳踏車</t>
    <phoneticPr fontId="27" type="noConversion"/>
  </si>
  <si>
    <t>87120010207</t>
    <phoneticPr fontId="27" type="noConversion"/>
  </si>
  <si>
    <t>摺疊二輪腳踏車</t>
    <phoneticPr fontId="6" type="noConversion"/>
  </si>
  <si>
    <t>87120010109</t>
    <phoneticPr fontId="6" type="noConversion"/>
  </si>
  <si>
    <t>其他二輪腳踏車</t>
    <phoneticPr fontId="6" type="noConversion"/>
  </si>
  <si>
    <t>87120010902</t>
    <phoneticPr fontId="6" type="noConversion"/>
  </si>
  <si>
    <t>(台)</t>
  </si>
  <si>
    <t>進口平均單價　</t>
    <phoneticPr fontId="6" type="noConversion"/>
  </si>
  <si>
    <t>出口平均單價</t>
    <phoneticPr fontId="6" type="noConversion"/>
  </si>
  <si>
    <r>
      <t>順/</t>
    </r>
    <r>
      <rPr>
        <sz val="11"/>
        <color indexed="10"/>
        <rFont val="華康仿宋體"/>
        <family val="3"/>
        <charset val="136"/>
      </rPr>
      <t>逆差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</si>
  <si>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</si>
  <si>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t>金額比較　</t>
    <phoneticPr fontId="27" type="noConversion"/>
  </si>
  <si>
    <t>金額(US$)</t>
    <phoneticPr fontId="27" type="noConversion"/>
  </si>
  <si>
    <t>數量比較</t>
    <phoneticPr fontId="27" type="noConversion"/>
  </si>
  <si>
    <t>數量(公斤)</t>
    <phoneticPr fontId="27" type="noConversion"/>
  </si>
  <si>
    <t>同期出口</t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</si>
  <si>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</si>
  <si>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</si>
  <si>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2017年1月</t>
    <phoneticPr fontId="6" type="noConversion"/>
  </si>
  <si>
    <t>2018年1月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</si>
  <si>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</si>
  <si>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t>(其他腳踏車+二輪腳踏車)</t>
  </si>
  <si>
    <t>平均單價比較</t>
    <phoneticPr fontId="27" type="noConversion"/>
  </si>
  <si>
    <t>金額比較</t>
    <phoneticPr fontId="27" type="noConversion"/>
  </si>
  <si>
    <t>數量(台)</t>
    <phoneticPr fontId="27" type="noConversion"/>
  </si>
  <si>
    <t>同期出口　</t>
    <phoneticPr fontId="27" type="noConversion"/>
  </si>
  <si>
    <t>2017年平均單價　</t>
    <phoneticPr fontId="6" type="noConversion"/>
  </si>
  <si>
    <t>2018年平均單價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</si>
  <si>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</si>
  <si>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t>同期進口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</si>
  <si>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</si>
  <si>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</si>
  <si>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2月進口金額</t>
    <phoneticPr fontId="6" type="noConversion"/>
  </si>
  <si>
    <r>
      <t>2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</si>
  <si>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2月進口數量</t>
    <phoneticPr fontId="6" type="noConversion"/>
  </si>
  <si>
    <t>2月出口數量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</si>
  <si>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</si>
  <si>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</si>
  <si>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1-2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</si>
  <si>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1-2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</si>
  <si>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2017年1-2月</t>
    <phoneticPr fontId="6" type="noConversion"/>
  </si>
  <si>
    <t>2018年1-2月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</si>
  <si>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</si>
  <si>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</si>
  <si>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</si>
  <si>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3月進口金額</t>
    <phoneticPr fontId="6" type="noConversion"/>
  </si>
  <si>
    <r>
      <t>3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</si>
  <si>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3月進口數量</t>
    <phoneticPr fontId="6" type="noConversion"/>
  </si>
  <si>
    <t>3月出口數量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</si>
  <si>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3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</si>
  <si>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3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</si>
  <si>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1-3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</si>
  <si>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1-3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</si>
  <si>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2017年1-3月</t>
    <phoneticPr fontId="6" type="noConversion"/>
  </si>
  <si>
    <t>2018年1-3月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</si>
  <si>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</si>
  <si>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</si>
  <si>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</si>
  <si>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</si>
  <si>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4月進口金額</t>
    <phoneticPr fontId="6" type="noConversion"/>
  </si>
  <si>
    <r>
      <t>4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</si>
  <si>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4月進口數量</t>
    <phoneticPr fontId="6" type="noConversion"/>
  </si>
  <si>
    <t>4月出口數量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</si>
  <si>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4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</si>
  <si>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4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</si>
  <si>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1-4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</si>
  <si>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1-4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</si>
  <si>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2017年1-4月</t>
    <phoneticPr fontId="6" type="noConversion"/>
  </si>
  <si>
    <t>2018年1-4月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</si>
  <si>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</si>
  <si>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</si>
  <si>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</si>
  <si>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</si>
  <si>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5月進口金額</t>
    <phoneticPr fontId="6" type="noConversion"/>
  </si>
  <si>
    <r>
      <t>5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</si>
  <si>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5月進口數量</t>
    <phoneticPr fontId="6" type="noConversion"/>
  </si>
  <si>
    <t>5月出口數量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</si>
  <si>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5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</si>
  <si>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5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</si>
  <si>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1-5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</si>
  <si>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1-5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</si>
  <si>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2017年1-5月</t>
    <phoneticPr fontId="6" type="noConversion"/>
  </si>
  <si>
    <t>2018年1-5月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</si>
  <si>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</si>
  <si>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</si>
  <si>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</si>
  <si>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</si>
  <si>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6月進口金額</t>
    <phoneticPr fontId="6" type="noConversion"/>
  </si>
  <si>
    <r>
      <t>6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</si>
  <si>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6月進口數量</t>
    <phoneticPr fontId="6" type="noConversion"/>
  </si>
  <si>
    <t>6月出口數量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</si>
  <si>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6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</si>
  <si>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6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</si>
  <si>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1-6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</si>
  <si>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1-6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</si>
  <si>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2017年1-6月</t>
    <phoneticPr fontId="6" type="noConversion"/>
  </si>
  <si>
    <t>2018年1-6月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</si>
  <si>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</si>
  <si>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</si>
  <si>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</si>
  <si>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</si>
  <si>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7月進口金額</t>
    <phoneticPr fontId="6" type="noConversion"/>
  </si>
  <si>
    <r>
      <t>7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</si>
  <si>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7月進口數量</t>
    <phoneticPr fontId="6" type="noConversion"/>
  </si>
  <si>
    <t>7月出口數量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</si>
  <si>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7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</si>
  <si>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7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</si>
  <si>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1-7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</si>
  <si>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1-7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</si>
  <si>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2017年1-7月</t>
    <phoneticPr fontId="6" type="noConversion"/>
  </si>
  <si>
    <t>2018年1-7月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</si>
  <si>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</si>
  <si>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</si>
  <si>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</si>
  <si>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</si>
  <si>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8月進口金額</t>
    <phoneticPr fontId="6" type="noConversion"/>
  </si>
  <si>
    <r>
      <t>8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</si>
  <si>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8月進口數量</t>
    <phoneticPr fontId="6" type="noConversion"/>
  </si>
  <si>
    <t>8月出口數量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</si>
  <si>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8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</si>
  <si>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8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</si>
  <si>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1-8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</si>
  <si>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1-8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</si>
  <si>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2017年1-8月</t>
    <phoneticPr fontId="6" type="noConversion"/>
  </si>
  <si>
    <t>2018年1-8月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</si>
  <si>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</si>
  <si>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</si>
  <si>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</si>
  <si>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</si>
  <si>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9月進口金額</t>
    <phoneticPr fontId="6" type="noConversion"/>
  </si>
  <si>
    <r>
      <t>9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</si>
  <si>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9月進口數量</t>
    <phoneticPr fontId="6" type="noConversion"/>
  </si>
  <si>
    <t>9月出口數量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</si>
  <si>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9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</si>
  <si>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9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</si>
  <si>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1-9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</si>
  <si>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1-9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</si>
  <si>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2017年1-9月</t>
    <phoneticPr fontId="6" type="noConversion"/>
  </si>
  <si>
    <t>2018年1-9月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</si>
  <si>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</si>
  <si>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</si>
  <si>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</si>
  <si>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</si>
  <si>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10月進口金額</t>
    <phoneticPr fontId="6" type="noConversion"/>
  </si>
  <si>
    <r>
      <t>10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</si>
  <si>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10月進口數量</t>
    <phoneticPr fontId="6" type="noConversion"/>
  </si>
  <si>
    <t>10月出口數量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</si>
  <si>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10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</si>
  <si>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10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</si>
  <si>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1-10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</si>
  <si>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1-10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</si>
  <si>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2017年1-10月</t>
    <phoneticPr fontId="6" type="noConversion"/>
  </si>
  <si>
    <t>2018年1-10月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</si>
  <si>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</si>
  <si>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</si>
  <si>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</si>
  <si>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</si>
  <si>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11月進口金額</t>
    <phoneticPr fontId="6" type="noConversion"/>
  </si>
  <si>
    <r>
      <t>11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</si>
  <si>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11月進口數量</t>
    <phoneticPr fontId="6" type="noConversion"/>
  </si>
  <si>
    <t>11月出口數量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</si>
  <si>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</si>
  <si>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</si>
  <si>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1-11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</si>
  <si>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1-11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</si>
  <si>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2017年1-11月</t>
    <phoneticPr fontId="6" type="noConversion"/>
  </si>
  <si>
    <t>2018年1-11月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</si>
  <si>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</si>
  <si>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</si>
  <si>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</si>
  <si>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</si>
  <si>
    <t>12月進口金額</t>
    <phoneticPr fontId="6" type="noConversion"/>
  </si>
  <si>
    <r>
      <t>12</t>
    </r>
    <r>
      <rPr>
        <sz val="11"/>
        <color indexed="57"/>
        <rFont val="細明體"/>
        <family val="3"/>
        <charset val="136"/>
      </rPr>
      <t>月出口金額</t>
    </r>
    <phoneticPr fontId="6" type="noConversion"/>
  </si>
  <si>
    <t>12月進口數量</t>
    <phoneticPr fontId="6" type="noConversion"/>
  </si>
  <si>
    <t>12月出口數量</t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</si>
  <si>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</si>
  <si>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2018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phoneticPr fontId="6" type="noConversion"/>
  </si>
  <si>
    <r>
      <t>2017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1-12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</si>
  <si>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r>
      <t>2018</t>
    </r>
    <r>
      <rPr>
        <sz val="11"/>
        <color indexed="62"/>
        <rFont val="細明體"/>
        <family val="3"/>
        <charset val="136"/>
      </rPr>
      <t>年</t>
    </r>
    <r>
      <rPr>
        <sz val="11"/>
        <color indexed="62"/>
        <rFont val="Times New Roman"/>
        <family val="1"/>
      </rPr>
      <t>1-12</t>
    </r>
    <r>
      <rPr>
        <sz val="11"/>
        <color indexed="62"/>
        <rFont val="細明體"/>
        <family val="3"/>
        <charset val="136"/>
      </rPr>
      <t>月</t>
    </r>
    <phoneticPr fontId="6" type="noConversion"/>
  </si>
  <si>
    <t>2017年1-12月</t>
    <phoneticPr fontId="6" type="noConversion"/>
  </si>
  <si>
    <t>2018年1-12月</t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</si>
  <si>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</si>
  <si>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/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</si>
  <si>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phoneticPr fontId="6" type="noConversion"/>
  </si>
  <si>
    <r>
      <t>2018/2017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月台灣</t>
    </r>
    <r>
      <rPr>
        <b/>
        <sz val="14"/>
        <color indexed="56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</si>
</sst>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華康仿宋體"/>
      <family val="3"/>
      <charset val="136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9"/>
      <name val="細明體"/>
      <family val="3"/>
      <charset val="136"/>
    </font>
    <font>
      <sz val="12"/>
      <color indexed="10"/>
      <name val="Times New Roman"/>
      <family val="1"/>
    </font>
    <font>
      <sz val="10"/>
      <name val="細明體"/>
      <family val="3"/>
      <charset val="136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7"/>
      <name val="華康仿宋體"/>
      <family val="3"/>
      <charset val="136"/>
    </font>
    <font>
      <sz val="11"/>
      <name val="華康仿宋體"/>
      <family val="1"/>
      <charset val="136"/>
    </font>
    <font>
      <sz val="11"/>
      <color indexed="57"/>
      <name val="華康仿宋體"/>
      <family val="1"/>
      <charset val="136"/>
    </font>
    <font>
      <sz val="11"/>
      <color indexed="61"/>
      <name val="華康仿宋體"/>
      <family val="3"/>
      <charset val="136"/>
    </font>
    <font>
      <sz val="11"/>
      <color indexed="10"/>
      <name val="華康仿宋體"/>
      <family val="3"/>
      <charset val="136"/>
    </font>
    <font>
      <sz val="11"/>
      <color indexed="57"/>
      <name val="Times New Roman"/>
      <family val="1"/>
    </font>
    <font>
      <sz val="11"/>
      <color indexed="57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b/>
      <sz val="14"/>
      <color indexed="56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sz val="12"/>
      <name val="Times New Roman"/>
      <family val="1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8"/>
      <name val="華康仿宋體"/>
      <family val="3"/>
      <charset val="136"/>
    </font>
    <font>
      <sz val="11"/>
      <color indexed="62"/>
      <name val="華康仿宋體"/>
      <family val="1"/>
      <charset val="136"/>
    </font>
    <font>
      <sz val="11"/>
      <color indexed="62"/>
      <name val="Times New Roman"/>
      <family val="1"/>
    </font>
    <font>
      <sz val="11"/>
      <color indexed="62"/>
      <name val="細明體"/>
      <family val="3"/>
      <charset val="136"/>
    </font>
    <font>
      <b/>
      <sz val="14"/>
      <color indexed="10"/>
      <name val="細明體"/>
      <family val="3"/>
      <charset val="136"/>
    </font>
    <font>
      <sz val="8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/>
    <xf numFmtId="41" fontId="0" fillId="0" borderId="0" xfId="0" applyNumberFormat="1" applyAlignment="1"/>
    <xf numFmtId="49" fontId="0" fillId="0" borderId="0" xfId="0" applyNumberFormat="1" applyAlignment="1"/>
    <xf numFmtId="0" fontId="2" fillId="0" borderId="0" xfId="0" applyFont="1" applyAlignment="1"/>
    <xf numFmtId="176" fontId="0" fillId="2" borderId="0" xfId="0" applyNumberFormat="1" applyFill="1" applyAlignment="1"/>
    <xf numFmtId="0" fontId="2" fillId="0" borderId="0" xfId="0" quotePrefix="1" applyFont="1" applyAlignment="1">
      <alignment horizontal="left"/>
    </xf>
    <xf numFmtId="41" fontId="3" fillId="0" borderId="0" xfId="0" applyNumberFormat="1" applyFont="1" applyAlignment="1"/>
    <xf numFmtId="41" fontId="4" fillId="0" borderId="0" xfId="0" applyNumberFormat="1" applyFont="1" applyAlignment="1"/>
    <xf numFmtId="0" fontId="4" fillId="0" borderId="0" xfId="0" applyFont="1" applyAlignment="1"/>
    <xf numFmtId="49" fontId="5" fillId="0" borderId="0" xfId="0" applyNumberFormat="1" applyFont="1" applyAlignment="1"/>
    <xf numFmtId="41" fontId="3" fillId="0" borderId="1" xfId="0" applyNumberFormat="1" applyFont="1" applyBorder="1" applyAlignment="1"/>
    <xf numFmtId="41" fontId="4" fillId="0" borderId="1" xfId="0" applyNumberFormat="1" applyFont="1" applyBorder="1" applyAlignment="1"/>
    <xf numFmtId="0" fontId="4" fillId="0" borderId="1" xfId="0" applyFont="1" applyBorder="1" applyAlignment="1"/>
    <xf numFmtId="49" fontId="5" fillId="0" borderId="1" xfId="0" applyNumberFormat="1" applyFont="1" applyBorder="1" applyAlignment="1"/>
    <xf numFmtId="41" fontId="7" fillId="0" borderId="2" xfId="0" applyNumberFormat="1" applyFont="1" applyBorder="1" applyAlignment="1"/>
    <xf numFmtId="41" fontId="0" fillId="0" borderId="2" xfId="0" applyNumberFormat="1" applyBorder="1" applyAlignment="1"/>
    <xf numFmtId="0" fontId="8" fillId="0" borderId="2" xfId="0" applyFont="1" applyBorder="1" applyAlignment="1"/>
    <xf numFmtId="49" fontId="0" fillId="0" borderId="2" xfId="0" applyNumberFormat="1" applyBorder="1" applyAlignment="1"/>
    <xf numFmtId="41" fontId="9" fillId="0" borderId="2" xfId="0" applyNumberFormat="1" applyFont="1" applyBorder="1" applyAlignment="1"/>
    <xf numFmtId="41" fontId="10" fillId="0" borderId="2" xfId="0" applyNumberFormat="1" applyFont="1" applyBorder="1" applyAlignment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1" fontId="12" fillId="0" borderId="3" xfId="0" quotePrefix="1" applyNumberFormat="1" applyFont="1" applyBorder="1" applyAlignment="1">
      <alignment horizontal="center"/>
    </xf>
    <xf numFmtId="41" fontId="13" fillId="0" borderId="3" xfId="0" quotePrefix="1" applyNumberFormat="1" applyFont="1" applyBorder="1" applyAlignment="1">
      <alignment horizontal="center"/>
    </xf>
    <xf numFmtId="41" fontId="12" fillId="0" borderId="3" xfId="0" applyNumberFormat="1" applyFont="1" applyBorder="1" applyAlignment="1">
      <alignment horizontal="center"/>
    </xf>
    <xf numFmtId="41" fontId="14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1" fontId="12" fillId="0" borderId="4" xfId="0" applyNumberFormat="1" applyFont="1" applyBorder="1" applyAlignment="1">
      <alignment horizontal="center"/>
    </xf>
    <xf numFmtId="41" fontId="13" fillId="0" borderId="4" xfId="0" applyNumberFormat="1" applyFont="1" applyBorder="1" applyAlignment="1">
      <alignment horizontal="center"/>
    </xf>
    <xf numFmtId="41" fontId="16" fillId="0" borderId="4" xfId="0" applyNumberFormat="1" applyFont="1" applyBorder="1" applyAlignment="1">
      <alignment horizontal="center"/>
    </xf>
    <xf numFmtId="41" fontId="14" fillId="0" borderId="4" xfId="0" quotePrefix="1" applyNumberFormat="1" applyFont="1" applyBorder="1" applyAlignment="1">
      <alignment horizontal="center"/>
    </xf>
    <xf numFmtId="41" fontId="14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3" fontId="0" fillId="0" borderId="0" xfId="0" applyNumberFormat="1" applyAlignment="1"/>
    <xf numFmtId="41" fontId="7" fillId="0" borderId="0" xfId="0" applyNumberFormat="1" applyFont="1" applyAlignment="1"/>
    <xf numFmtId="0" fontId="8" fillId="0" borderId="0" xfId="0" applyFont="1" applyAlignment="1"/>
    <xf numFmtId="49" fontId="18" fillId="0" borderId="0" xfId="0" applyNumberFormat="1" applyFont="1" applyAlignment="1"/>
    <xf numFmtId="43" fontId="4" fillId="0" borderId="0" xfId="0" applyNumberFormat="1" applyFont="1" applyAlignment="1"/>
    <xf numFmtId="0" fontId="22" fillId="0" borderId="0" xfId="0" applyFont="1" applyAlignment="1"/>
    <xf numFmtId="43" fontId="23" fillId="0" borderId="5" xfId="0" applyNumberFormat="1" applyFont="1" applyBorder="1" applyAlignment="1"/>
    <xf numFmtId="41" fontId="23" fillId="0" borderId="5" xfId="0" applyNumberFormat="1" applyFont="1" applyBorder="1" applyAlignment="1"/>
    <xf numFmtId="41" fontId="24" fillId="0" borderId="5" xfId="0" applyNumberFormat="1" applyFont="1" applyBorder="1" applyAlignment="1"/>
    <xf numFmtId="0" fontId="22" fillId="0" borderId="5" xfId="0" applyFont="1" applyBorder="1" applyAlignment="1"/>
    <xf numFmtId="49" fontId="5" fillId="0" borderId="5" xfId="0" applyNumberFormat="1" applyFont="1" applyBorder="1" applyAlignment="1"/>
    <xf numFmtId="43" fontId="0" fillId="0" borderId="2" xfId="0" applyNumberFormat="1" applyBorder="1" applyAlignment="1"/>
    <xf numFmtId="41" fontId="25" fillId="0" borderId="2" xfId="0" applyNumberFormat="1" applyFont="1" applyBorder="1" applyAlignment="1"/>
    <xf numFmtId="49" fontId="18" fillId="0" borderId="2" xfId="0" applyNumberFormat="1" applyFont="1" applyBorder="1" applyAlignment="1"/>
    <xf numFmtId="0" fontId="26" fillId="0" borderId="5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49" fontId="18" fillId="0" borderId="4" xfId="0" applyNumberFormat="1" applyFont="1" applyBorder="1" applyAlignment="1"/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10" fontId="23" fillId="0" borderId="1" xfId="0" applyNumberFormat="1" applyFont="1" applyBorder="1" applyAlignment="1"/>
    <xf numFmtId="41" fontId="23" fillId="0" borderId="1" xfId="0" applyNumberFormat="1" applyFont="1" applyBorder="1" applyAlignment="1"/>
    <xf numFmtId="10" fontId="0" fillId="0" borderId="2" xfId="0" applyNumberFormat="1" applyBorder="1" applyAlignment="1"/>
    <xf numFmtId="10" fontId="10" fillId="0" borderId="2" xfId="0" applyNumberFormat="1" applyFont="1" applyBorder="1" applyAlignment="1"/>
    <xf numFmtId="41" fontId="29" fillId="0" borderId="3" xfId="0" applyNumberFormat="1" applyFont="1" applyBorder="1" applyAlignment="1">
      <alignment horizontal="center"/>
    </xf>
    <xf numFmtId="41" fontId="30" fillId="0" borderId="4" xfId="0" applyNumberFormat="1" applyFont="1" applyBorder="1" applyAlignment="1">
      <alignment horizontal="center"/>
    </xf>
    <xf numFmtId="10" fontId="4" fillId="0" borderId="5" xfId="0" applyNumberFormat="1" applyFont="1" applyBorder="1" applyAlignment="1"/>
    <xf numFmtId="10" fontId="23" fillId="0" borderId="5" xfId="0" applyNumberFormat="1" applyFont="1" applyBorder="1" applyAlignment="1"/>
    <xf numFmtId="10" fontId="7" fillId="0" borderId="0" xfId="0" applyNumberFormat="1" applyFont="1" applyAlignment="1"/>
    <xf numFmtId="41" fontId="25" fillId="0" borderId="0" xfId="0" applyNumberFormat="1" applyFont="1" applyAlignment="1"/>
    <xf numFmtId="10" fontId="4" fillId="0" borderId="7" xfId="0" applyNumberFormat="1" applyFont="1" applyBorder="1" applyAlignment="1"/>
    <xf numFmtId="0" fontId="33" fillId="0" borderId="3" xfId="0" applyFont="1" applyBorder="1" applyAlignment="1"/>
    <xf numFmtId="0" fontId="12" fillId="0" borderId="3" xfId="0" quotePrefix="1" applyFont="1" applyBorder="1" applyAlignment="1">
      <alignment horizontal="center"/>
    </xf>
    <xf numFmtId="0" fontId="33" fillId="0" borderId="4" xfId="0" applyFont="1" applyBorder="1" applyAlignment="1"/>
    <xf numFmtId="0" fontId="28" fillId="0" borderId="4" xfId="0" applyFont="1" applyBorder="1" applyAlignment="1">
      <alignment horizontal="center"/>
    </xf>
    <xf numFmtId="10" fontId="4" fillId="0" borderId="1" xfId="0" applyNumberFormat="1" applyFont="1" applyBorder="1" applyAlignment="1"/>
    <xf numFmtId="10" fontId="34" fillId="0" borderId="1" xfId="0" applyNumberFormat="1" applyFont="1" applyBorder="1" applyAlignment="1"/>
    <xf numFmtId="10" fontId="0" fillId="0" borderId="0" xfId="0" applyNumberFormat="1" applyAlignment="1"/>
    <xf numFmtId="10" fontId="25" fillId="0" borderId="0" xfId="0" applyNumberFormat="1" applyFont="1" applyAlignment="1"/>
    <xf numFmtId="0" fontId="33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28" fillId="0" borderId="9" xfId="0" applyFont="1" applyBorder="1" applyAlignment="1">
      <alignment horizontal="left"/>
    </xf>
    <xf numFmtId="41" fontId="35" fillId="0" borderId="5" xfId="0" applyNumberFormat="1" applyFont="1" applyBorder="1" applyAlignment="1"/>
    <xf numFmtId="10" fontId="35" fillId="0" borderId="5" xfId="0" applyNumberFormat="1" applyFont="1" applyBorder="1" applyAlignment="1"/>
    <xf numFmtId="10" fontId="35" fillId="0" borderId="1" xfId="0" applyNumberFormat="1" applyFont="1" applyBorder="1" applyAlignment="1"/>
    <xf numFmtId="49" fontId="19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12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E8">
            <v>26</v>
          </cell>
        </row>
      </sheetData>
      <sheetData sheetId="7">
        <row r="5">
          <cell r="C5">
            <v>290</v>
          </cell>
          <cell r="D5">
            <v>3368</v>
          </cell>
          <cell r="F5">
            <v>242839</v>
          </cell>
          <cell r="G5">
            <v>192007</v>
          </cell>
        </row>
        <row r="6">
          <cell r="C6">
            <v>110</v>
          </cell>
          <cell r="D6">
            <v>2598</v>
          </cell>
          <cell r="F6">
            <v>73715</v>
          </cell>
          <cell r="G6">
            <v>164459</v>
          </cell>
        </row>
        <row r="7">
          <cell r="C7">
            <v>126</v>
          </cell>
          <cell r="D7">
            <v>12338</v>
          </cell>
          <cell r="F7">
            <v>5235</v>
          </cell>
          <cell r="G7">
            <v>444010</v>
          </cell>
        </row>
        <row r="8">
          <cell r="C8">
            <v>0</v>
          </cell>
          <cell r="D8">
            <v>7399</v>
          </cell>
          <cell r="F8">
            <v>0</v>
          </cell>
          <cell r="G8">
            <v>598757</v>
          </cell>
        </row>
        <row r="9">
          <cell r="C9">
            <v>186</v>
          </cell>
          <cell r="D9">
            <v>1684</v>
          </cell>
          <cell r="F9">
            <v>104521</v>
          </cell>
          <cell r="G9">
            <v>168027</v>
          </cell>
        </row>
        <row r="10">
          <cell r="C10">
            <v>692</v>
          </cell>
          <cell r="D10">
            <v>1408</v>
          </cell>
          <cell r="F10">
            <v>1019992</v>
          </cell>
          <cell r="G10">
            <v>114291</v>
          </cell>
        </row>
        <row r="13">
          <cell r="C13">
            <v>80</v>
          </cell>
          <cell r="D13">
            <v>101</v>
          </cell>
          <cell r="F13">
            <v>17955</v>
          </cell>
          <cell r="G13">
            <v>31073</v>
          </cell>
        </row>
        <row r="20">
          <cell r="C20">
            <v>746</v>
          </cell>
          <cell r="D20">
            <v>4593</v>
          </cell>
          <cell r="F20">
            <v>52933</v>
          </cell>
          <cell r="G20">
            <v>97861</v>
          </cell>
        </row>
        <row r="21">
          <cell r="C21">
            <v>26</v>
          </cell>
          <cell r="D21">
            <v>1789</v>
          </cell>
          <cell r="F21">
            <v>4130</v>
          </cell>
          <cell r="G21">
            <v>69982</v>
          </cell>
        </row>
        <row r="22">
          <cell r="C22">
            <v>172123</v>
          </cell>
          <cell r="D22">
            <v>677554</v>
          </cell>
          <cell r="F22">
            <v>4060060</v>
          </cell>
          <cell r="G22">
            <v>22299251</v>
          </cell>
        </row>
        <row r="23">
          <cell r="C23">
            <v>36819</v>
          </cell>
          <cell r="D23">
            <v>72036</v>
          </cell>
          <cell r="F23">
            <v>375342</v>
          </cell>
          <cell r="G23">
            <v>2641292</v>
          </cell>
        </row>
        <row r="24">
          <cell r="C24">
            <v>6279</v>
          </cell>
          <cell r="D24">
            <v>1738</v>
          </cell>
          <cell r="F24">
            <v>94193</v>
          </cell>
          <cell r="G24">
            <v>8406</v>
          </cell>
        </row>
        <row r="25">
          <cell r="C25">
            <v>2907</v>
          </cell>
          <cell r="D25">
            <v>31544</v>
          </cell>
          <cell r="F25">
            <v>61941</v>
          </cell>
          <cell r="G25">
            <v>196900</v>
          </cell>
        </row>
        <row r="26">
          <cell r="C26">
            <v>17638</v>
          </cell>
          <cell r="D26">
            <v>87766</v>
          </cell>
          <cell r="F26">
            <v>705572</v>
          </cell>
          <cell r="G26">
            <v>888201</v>
          </cell>
        </row>
        <row r="27">
          <cell r="C27">
            <v>11881</v>
          </cell>
          <cell r="D27">
            <v>69957</v>
          </cell>
          <cell r="F27">
            <v>416471</v>
          </cell>
          <cell r="G27">
            <v>316428</v>
          </cell>
        </row>
        <row r="28">
          <cell r="C28">
            <v>0</v>
          </cell>
          <cell r="D28">
            <v>3367</v>
          </cell>
          <cell r="F28">
            <v>0</v>
          </cell>
          <cell r="G28">
            <v>67177</v>
          </cell>
        </row>
        <row r="29">
          <cell r="C29">
            <v>129964</v>
          </cell>
          <cell r="D29">
            <v>193415</v>
          </cell>
          <cell r="F29">
            <v>2662419</v>
          </cell>
          <cell r="G29">
            <v>1863386</v>
          </cell>
        </row>
        <row r="30">
          <cell r="C30">
            <v>3978</v>
          </cell>
          <cell r="D30">
            <v>85810</v>
          </cell>
          <cell r="F30">
            <v>74761</v>
          </cell>
          <cell r="G30">
            <v>930941</v>
          </cell>
        </row>
        <row r="31">
          <cell r="C31">
            <v>41004</v>
          </cell>
          <cell r="D31">
            <v>51008</v>
          </cell>
          <cell r="F31">
            <v>269107</v>
          </cell>
          <cell r="G31">
            <v>302744</v>
          </cell>
        </row>
        <row r="32">
          <cell r="C32">
            <v>84858</v>
          </cell>
          <cell r="D32">
            <v>133326</v>
          </cell>
          <cell r="F32">
            <v>959366</v>
          </cell>
          <cell r="G32">
            <v>836938</v>
          </cell>
        </row>
        <row r="33">
          <cell r="C33">
            <v>10327</v>
          </cell>
          <cell r="D33">
            <v>141797</v>
          </cell>
          <cell r="F33">
            <v>185664</v>
          </cell>
          <cell r="G33">
            <v>458483</v>
          </cell>
        </row>
        <row r="34">
          <cell r="C34">
            <v>10414</v>
          </cell>
          <cell r="D34">
            <v>24598</v>
          </cell>
          <cell r="F34">
            <v>718865</v>
          </cell>
          <cell r="G34">
            <v>301098</v>
          </cell>
        </row>
        <row r="35">
          <cell r="C35">
            <v>10789</v>
          </cell>
          <cell r="D35">
            <v>7704</v>
          </cell>
          <cell r="F35">
            <v>310522</v>
          </cell>
          <cell r="G35">
            <v>51855</v>
          </cell>
        </row>
        <row r="36">
          <cell r="C36">
            <v>1468</v>
          </cell>
          <cell r="D36">
            <v>2714</v>
          </cell>
          <cell r="F36">
            <v>39242</v>
          </cell>
          <cell r="G36">
            <v>12271</v>
          </cell>
        </row>
        <row r="37">
          <cell r="C37">
            <v>15379</v>
          </cell>
          <cell r="D37">
            <v>49238</v>
          </cell>
          <cell r="F37">
            <v>215456</v>
          </cell>
          <cell r="G37">
            <v>480897</v>
          </cell>
        </row>
        <row r="38">
          <cell r="C38">
            <v>14437</v>
          </cell>
          <cell r="D38">
            <v>56325</v>
          </cell>
          <cell r="F38">
            <v>390842</v>
          </cell>
          <cell r="G38">
            <v>707561</v>
          </cell>
        </row>
        <row r="39">
          <cell r="C39">
            <v>14582</v>
          </cell>
          <cell r="D39">
            <v>52039</v>
          </cell>
          <cell r="F39">
            <v>256401</v>
          </cell>
          <cell r="G39">
            <v>752851</v>
          </cell>
        </row>
        <row r="40">
          <cell r="C40">
            <v>125913</v>
          </cell>
          <cell r="D40">
            <v>133871</v>
          </cell>
          <cell r="F40">
            <v>1025139</v>
          </cell>
          <cell r="G40">
            <v>605754</v>
          </cell>
        </row>
        <row r="41">
          <cell r="C41">
            <v>11153</v>
          </cell>
          <cell r="D41">
            <v>30846</v>
          </cell>
          <cell r="F41">
            <v>83238</v>
          </cell>
          <cell r="G41">
            <v>134903</v>
          </cell>
        </row>
      </sheetData>
      <sheetData sheetId="8">
        <row r="5">
          <cell r="C5">
            <v>4437</v>
          </cell>
          <cell r="F5">
            <v>2116619</v>
          </cell>
        </row>
        <row r="6">
          <cell r="C6">
            <v>487</v>
          </cell>
          <cell r="F6">
            <v>225438</v>
          </cell>
        </row>
        <row r="7">
          <cell r="C7">
            <v>889</v>
          </cell>
          <cell r="F7">
            <v>39449</v>
          </cell>
        </row>
        <row r="8">
          <cell r="C8">
            <v>159</v>
          </cell>
          <cell r="F8">
            <v>105746</v>
          </cell>
        </row>
        <row r="9">
          <cell r="C9">
            <v>4125</v>
          </cell>
          <cell r="F9">
            <v>3063361</v>
          </cell>
        </row>
        <row r="10">
          <cell r="C10">
            <v>22900</v>
          </cell>
          <cell r="F10">
            <v>23048183</v>
          </cell>
        </row>
        <row r="13">
          <cell r="C13">
            <v>323</v>
          </cell>
          <cell r="F13">
            <v>138195</v>
          </cell>
        </row>
        <row r="20">
          <cell r="C20">
            <v>3317</v>
          </cell>
          <cell r="F20">
            <v>306850</v>
          </cell>
        </row>
        <row r="21">
          <cell r="C21">
            <v>938</v>
          </cell>
          <cell r="F21">
            <v>63904</v>
          </cell>
        </row>
        <row r="22">
          <cell r="C22">
            <v>1499246</v>
          </cell>
          <cell r="F22">
            <v>38783012</v>
          </cell>
        </row>
        <row r="23">
          <cell r="C23">
            <v>245659</v>
          </cell>
          <cell r="F23">
            <v>2747244</v>
          </cell>
        </row>
        <row r="24">
          <cell r="C24">
            <v>46301</v>
          </cell>
          <cell r="F24">
            <v>1095275</v>
          </cell>
        </row>
        <row r="25">
          <cell r="C25">
            <v>32070</v>
          </cell>
          <cell r="F25">
            <v>1521372</v>
          </cell>
        </row>
        <row r="26">
          <cell r="C26">
            <v>90083</v>
          </cell>
          <cell r="F26">
            <v>4575985</v>
          </cell>
        </row>
        <row r="27">
          <cell r="C27">
            <v>108788</v>
          </cell>
          <cell r="F27">
            <v>3292060</v>
          </cell>
        </row>
        <row r="28">
          <cell r="C28">
            <v>1294</v>
          </cell>
          <cell r="F28">
            <v>14768</v>
          </cell>
        </row>
        <row r="29">
          <cell r="C29">
            <v>1029525</v>
          </cell>
          <cell r="F29">
            <v>25421517</v>
          </cell>
        </row>
        <row r="30">
          <cell r="C30">
            <v>27296</v>
          </cell>
          <cell r="F30">
            <v>1038838</v>
          </cell>
        </row>
        <row r="31">
          <cell r="C31">
            <v>284654</v>
          </cell>
          <cell r="F31">
            <v>2401743</v>
          </cell>
        </row>
        <row r="32">
          <cell r="C32">
            <v>480542</v>
          </cell>
          <cell r="F32">
            <v>9385687</v>
          </cell>
        </row>
        <row r="33">
          <cell r="C33">
            <v>99840</v>
          </cell>
          <cell r="F33">
            <v>1760054</v>
          </cell>
        </row>
        <row r="34">
          <cell r="C34">
            <v>78619</v>
          </cell>
          <cell r="F34">
            <v>6568250</v>
          </cell>
        </row>
        <row r="35">
          <cell r="C35">
            <v>94822</v>
          </cell>
          <cell r="F35">
            <v>2730113</v>
          </cell>
        </row>
        <row r="36">
          <cell r="C36">
            <v>42822</v>
          </cell>
          <cell r="F36">
            <v>185266</v>
          </cell>
        </row>
        <row r="37">
          <cell r="C37">
            <v>82428</v>
          </cell>
          <cell r="F37">
            <v>1504793</v>
          </cell>
        </row>
        <row r="38">
          <cell r="C38">
            <v>102172</v>
          </cell>
          <cell r="F38">
            <v>2774464</v>
          </cell>
        </row>
        <row r="39">
          <cell r="C39">
            <v>144736</v>
          </cell>
          <cell r="F39">
            <v>2650890</v>
          </cell>
        </row>
        <row r="40">
          <cell r="C40">
            <v>755474</v>
          </cell>
          <cell r="F40">
            <v>6815648</v>
          </cell>
        </row>
        <row r="41">
          <cell r="C41">
            <v>83227</v>
          </cell>
          <cell r="F41">
            <v>644081</v>
          </cell>
        </row>
      </sheetData>
      <sheetData sheetId="9"/>
      <sheetData sheetId="10">
        <row r="5">
          <cell r="C5">
            <v>63995</v>
          </cell>
          <cell r="F5">
            <v>3882456</v>
          </cell>
        </row>
        <row r="6">
          <cell r="C6">
            <v>59916</v>
          </cell>
          <cell r="F6">
            <v>3852083</v>
          </cell>
        </row>
        <row r="7">
          <cell r="C7">
            <v>81213</v>
          </cell>
          <cell r="F7">
            <v>3208306</v>
          </cell>
        </row>
        <row r="8">
          <cell r="C8">
            <v>99739</v>
          </cell>
          <cell r="F8">
            <v>6963581</v>
          </cell>
        </row>
        <row r="9">
          <cell r="C9">
            <v>18578</v>
          </cell>
          <cell r="F9">
            <v>1906268</v>
          </cell>
        </row>
        <row r="10">
          <cell r="C10">
            <v>15782</v>
          </cell>
          <cell r="F10">
            <v>2488265</v>
          </cell>
        </row>
        <row r="13">
          <cell r="C13">
            <v>4789</v>
          </cell>
          <cell r="F13">
            <v>497285</v>
          </cell>
        </row>
        <row r="20">
          <cell r="C20">
            <v>42984</v>
          </cell>
          <cell r="F20">
            <v>1249990</v>
          </cell>
        </row>
        <row r="21">
          <cell r="C21">
            <v>19771</v>
          </cell>
          <cell r="F21">
            <v>808542</v>
          </cell>
        </row>
        <row r="22">
          <cell r="C22">
            <v>7281108</v>
          </cell>
          <cell r="F22">
            <v>290970553</v>
          </cell>
        </row>
        <row r="23">
          <cell r="C23">
            <v>866264</v>
          </cell>
          <cell r="F23">
            <v>36678650</v>
          </cell>
        </row>
        <row r="24">
          <cell r="C24">
            <v>36323</v>
          </cell>
          <cell r="F24">
            <v>168485</v>
          </cell>
        </row>
        <row r="25">
          <cell r="C25">
            <v>273412</v>
          </cell>
          <cell r="F25">
            <v>1514743</v>
          </cell>
        </row>
        <row r="26">
          <cell r="C26">
            <v>992635</v>
          </cell>
          <cell r="F26">
            <v>11763642</v>
          </cell>
        </row>
        <row r="27">
          <cell r="C27">
            <v>429626</v>
          </cell>
          <cell r="F27">
            <v>3797233</v>
          </cell>
        </row>
        <row r="28">
          <cell r="C28">
            <v>35723</v>
          </cell>
          <cell r="F28">
            <v>513659</v>
          </cell>
        </row>
        <row r="29">
          <cell r="C29">
            <v>1573767</v>
          </cell>
          <cell r="F29">
            <v>14159117</v>
          </cell>
        </row>
        <row r="30">
          <cell r="C30">
            <v>1305370</v>
          </cell>
          <cell r="F30">
            <v>12605587</v>
          </cell>
        </row>
        <row r="31">
          <cell r="C31">
            <v>551111</v>
          </cell>
          <cell r="F31">
            <v>2287473</v>
          </cell>
        </row>
        <row r="32">
          <cell r="C32">
            <v>1611525</v>
          </cell>
          <cell r="F32">
            <v>10010161</v>
          </cell>
        </row>
        <row r="33">
          <cell r="C33">
            <v>1284703</v>
          </cell>
          <cell r="F33">
            <v>3830206</v>
          </cell>
        </row>
        <row r="34">
          <cell r="C34">
            <v>285895</v>
          </cell>
          <cell r="F34">
            <v>2803521</v>
          </cell>
        </row>
        <row r="35">
          <cell r="C35">
            <v>180324</v>
          </cell>
          <cell r="F35">
            <v>1114900</v>
          </cell>
        </row>
        <row r="36">
          <cell r="C36">
            <v>60488</v>
          </cell>
          <cell r="F36">
            <v>142611</v>
          </cell>
        </row>
        <row r="37">
          <cell r="C37">
            <v>408479</v>
          </cell>
          <cell r="F37">
            <v>4110489</v>
          </cell>
        </row>
        <row r="38">
          <cell r="C38">
            <v>637732</v>
          </cell>
          <cell r="F38">
            <v>9693163</v>
          </cell>
        </row>
        <row r="39">
          <cell r="C39">
            <v>547417</v>
          </cell>
          <cell r="F39">
            <v>7407121</v>
          </cell>
        </row>
        <row r="40">
          <cell r="C40">
            <v>1204293</v>
          </cell>
          <cell r="F40">
            <v>6213519</v>
          </cell>
        </row>
        <row r="41">
          <cell r="C41">
            <v>312398</v>
          </cell>
          <cell r="F41">
            <v>1435594</v>
          </cell>
        </row>
      </sheetData>
      <sheetData sheetId="11"/>
      <sheetData sheetId="12">
        <row r="11">
          <cell r="X11">
            <v>261</v>
          </cell>
        </row>
      </sheetData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3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4</v>
          </cell>
        </row>
      </sheetData>
      <sheetData sheetId="7">
        <row r="5">
          <cell r="C5">
            <v>299</v>
          </cell>
          <cell r="D5">
            <v>3692</v>
          </cell>
          <cell r="F5">
            <v>216660</v>
          </cell>
          <cell r="G5">
            <v>317691</v>
          </cell>
        </row>
        <row r="6">
          <cell r="C6">
            <v>45</v>
          </cell>
          <cell r="D6">
            <v>1578</v>
          </cell>
          <cell r="F6">
            <v>17395</v>
          </cell>
          <cell r="G6">
            <v>133681</v>
          </cell>
        </row>
        <row r="7">
          <cell r="C7">
            <v>73</v>
          </cell>
          <cell r="D7">
            <v>8457</v>
          </cell>
          <cell r="F7">
            <v>3282</v>
          </cell>
          <cell r="G7">
            <v>319758</v>
          </cell>
        </row>
        <row r="8">
          <cell r="C8">
            <v>43</v>
          </cell>
          <cell r="D8">
            <v>4658</v>
          </cell>
          <cell r="F8">
            <v>26814</v>
          </cell>
          <cell r="G8">
            <v>452260</v>
          </cell>
        </row>
        <row r="9">
          <cell r="C9">
            <v>601</v>
          </cell>
          <cell r="D9">
            <v>429</v>
          </cell>
          <cell r="F9">
            <v>582469</v>
          </cell>
          <cell r="G9">
            <v>60384</v>
          </cell>
        </row>
        <row r="10">
          <cell r="C10">
            <v>2336</v>
          </cell>
          <cell r="D10">
            <v>564</v>
          </cell>
          <cell r="F10">
            <v>2302058</v>
          </cell>
          <cell r="G10">
            <v>109915</v>
          </cell>
        </row>
        <row r="13">
          <cell r="C13">
            <v>128</v>
          </cell>
          <cell r="D13">
            <v>561</v>
          </cell>
          <cell r="F13">
            <v>25545</v>
          </cell>
          <cell r="G13">
            <v>23658</v>
          </cell>
        </row>
        <row r="20">
          <cell r="C20">
            <v>318</v>
          </cell>
          <cell r="D20">
            <v>1139</v>
          </cell>
          <cell r="F20">
            <v>27008</v>
          </cell>
          <cell r="G20">
            <v>58323</v>
          </cell>
        </row>
        <row r="21">
          <cell r="C21">
            <v>14</v>
          </cell>
          <cell r="D21">
            <v>1673</v>
          </cell>
          <cell r="F21">
            <v>1162</v>
          </cell>
          <cell r="G21">
            <v>87177</v>
          </cell>
        </row>
        <row r="22">
          <cell r="C22">
            <v>176010</v>
          </cell>
          <cell r="D22">
            <v>569500</v>
          </cell>
          <cell r="F22">
            <v>3822875</v>
          </cell>
          <cell r="G22">
            <v>17059582</v>
          </cell>
        </row>
        <row r="23">
          <cell r="C23">
            <v>16653</v>
          </cell>
          <cell r="D23">
            <v>60862</v>
          </cell>
          <cell r="F23">
            <v>179726</v>
          </cell>
          <cell r="G23">
            <v>1885644</v>
          </cell>
        </row>
        <row r="24">
          <cell r="C24">
            <v>5660</v>
          </cell>
          <cell r="D24">
            <v>594</v>
          </cell>
          <cell r="F24">
            <v>151213</v>
          </cell>
          <cell r="G24">
            <v>3419</v>
          </cell>
        </row>
        <row r="25">
          <cell r="C25">
            <v>5314</v>
          </cell>
          <cell r="D25">
            <v>9335</v>
          </cell>
          <cell r="F25">
            <v>187524</v>
          </cell>
          <cell r="G25">
            <v>42907</v>
          </cell>
        </row>
        <row r="26">
          <cell r="C26">
            <v>15540</v>
          </cell>
          <cell r="D26">
            <v>66169</v>
          </cell>
          <cell r="F26">
            <v>663658</v>
          </cell>
          <cell r="G26">
            <v>801572</v>
          </cell>
        </row>
        <row r="27">
          <cell r="C27">
            <v>8116</v>
          </cell>
          <cell r="D27">
            <v>18038</v>
          </cell>
          <cell r="F27">
            <v>279011</v>
          </cell>
          <cell r="G27">
            <v>140137</v>
          </cell>
        </row>
        <row r="28">
          <cell r="C28">
            <v>166</v>
          </cell>
          <cell r="D28">
            <v>1156</v>
          </cell>
          <cell r="F28">
            <v>650</v>
          </cell>
          <cell r="G28">
            <v>22666</v>
          </cell>
        </row>
        <row r="29">
          <cell r="C29">
            <v>126727</v>
          </cell>
          <cell r="D29">
            <v>131358</v>
          </cell>
          <cell r="F29">
            <v>3242119</v>
          </cell>
          <cell r="G29">
            <v>1223146</v>
          </cell>
        </row>
        <row r="30">
          <cell r="C30">
            <v>2295</v>
          </cell>
          <cell r="D30">
            <v>105313</v>
          </cell>
          <cell r="F30">
            <v>61468</v>
          </cell>
          <cell r="G30">
            <v>916140</v>
          </cell>
        </row>
        <row r="31">
          <cell r="C31">
            <v>33759</v>
          </cell>
          <cell r="D31">
            <v>56778</v>
          </cell>
          <cell r="F31">
            <v>350769</v>
          </cell>
          <cell r="G31">
            <v>207865</v>
          </cell>
        </row>
        <row r="32">
          <cell r="C32">
            <v>52163</v>
          </cell>
          <cell r="D32">
            <v>106632</v>
          </cell>
          <cell r="F32">
            <v>867695</v>
          </cell>
          <cell r="G32">
            <v>811661</v>
          </cell>
        </row>
        <row r="33">
          <cell r="C33">
            <v>10603</v>
          </cell>
          <cell r="D33">
            <v>45127</v>
          </cell>
          <cell r="F33">
            <v>150424</v>
          </cell>
          <cell r="G33">
            <v>146634</v>
          </cell>
        </row>
        <row r="34">
          <cell r="C34">
            <v>7037</v>
          </cell>
          <cell r="D34">
            <v>24150</v>
          </cell>
          <cell r="F34">
            <v>602427</v>
          </cell>
          <cell r="G34">
            <v>291385</v>
          </cell>
        </row>
        <row r="35">
          <cell r="C35">
            <v>3959</v>
          </cell>
          <cell r="D35">
            <v>9887</v>
          </cell>
          <cell r="F35">
            <v>109915</v>
          </cell>
          <cell r="G35">
            <v>87351</v>
          </cell>
        </row>
        <row r="36">
          <cell r="C36">
            <v>4005</v>
          </cell>
          <cell r="D36">
            <v>5278</v>
          </cell>
          <cell r="F36">
            <v>16410</v>
          </cell>
          <cell r="G36">
            <v>9333</v>
          </cell>
        </row>
        <row r="37">
          <cell r="C37">
            <v>7324</v>
          </cell>
          <cell r="D37">
            <v>38753</v>
          </cell>
          <cell r="F37">
            <v>163317</v>
          </cell>
          <cell r="G37">
            <v>387933</v>
          </cell>
        </row>
        <row r="38">
          <cell r="C38">
            <v>8180</v>
          </cell>
          <cell r="D38">
            <v>54115</v>
          </cell>
          <cell r="F38">
            <v>245605</v>
          </cell>
          <cell r="G38">
            <v>796006</v>
          </cell>
        </row>
        <row r="39">
          <cell r="C39">
            <v>17486</v>
          </cell>
          <cell r="D39">
            <v>49137</v>
          </cell>
          <cell r="F39">
            <v>279457</v>
          </cell>
          <cell r="G39">
            <v>649811</v>
          </cell>
        </row>
        <row r="40">
          <cell r="C40">
            <v>80983</v>
          </cell>
          <cell r="D40">
            <v>84897</v>
          </cell>
          <cell r="F40">
            <v>651966</v>
          </cell>
          <cell r="G40">
            <v>416823</v>
          </cell>
        </row>
        <row r="41">
          <cell r="C41">
            <v>8990</v>
          </cell>
          <cell r="D41">
            <v>15344</v>
          </cell>
          <cell r="F41">
            <v>74428</v>
          </cell>
          <cell r="G41">
            <v>68170</v>
          </cell>
        </row>
      </sheetData>
      <sheetData sheetId="8">
        <row r="5">
          <cell r="C5">
            <v>494</v>
          </cell>
          <cell r="F5">
            <v>336407</v>
          </cell>
        </row>
        <row r="6">
          <cell r="C6">
            <v>0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20</v>
          </cell>
          <cell r="F8">
            <v>16047</v>
          </cell>
        </row>
        <row r="9">
          <cell r="C9">
            <v>608</v>
          </cell>
          <cell r="F9">
            <v>358301</v>
          </cell>
        </row>
        <row r="10">
          <cell r="C10">
            <v>3570</v>
          </cell>
          <cell r="F10">
            <v>3534702</v>
          </cell>
        </row>
        <row r="13">
          <cell r="C13">
            <v>0</v>
          </cell>
          <cell r="F13">
            <v>0</v>
          </cell>
        </row>
        <row r="20">
          <cell r="C20">
            <v>631</v>
          </cell>
          <cell r="F20">
            <v>68252</v>
          </cell>
        </row>
        <row r="21">
          <cell r="C21">
            <v>160</v>
          </cell>
          <cell r="F21">
            <v>19481</v>
          </cell>
        </row>
        <row r="22">
          <cell r="C22">
            <v>172194</v>
          </cell>
          <cell r="F22">
            <v>5267682</v>
          </cell>
        </row>
        <row r="23">
          <cell r="C23">
            <v>25915</v>
          </cell>
          <cell r="F23">
            <v>330342</v>
          </cell>
        </row>
        <row r="24">
          <cell r="C24">
            <v>3171</v>
          </cell>
          <cell r="F24">
            <v>67360</v>
          </cell>
        </row>
        <row r="25">
          <cell r="C25">
            <v>12223</v>
          </cell>
          <cell r="F25">
            <v>325447</v>
          </cell>
        </row>
        <row r="26">
          <cell r="C26">
            <v>16220</v>
          </cell>
          <cell r="F26">
            <v>611832</v>
          </cell>
        </row>
        <row r="27">
          <cell r="C27">
            <v>20046</v>
          </cell>
          <cell r="F27">
            <v>466260</v>
          </cell>
        </row>
        <row r="28">
          <cell r="C28">
            <v>12</v>
          </cell>
          <cell r="F28">
            <v>34</v>
          </cell>
        </row>
        <row r="29">
          <cell r="C29">
            <v>167758</v>
          </cell>
          <cell r="F29">
            <v>3979860</v>
          </cell>
        </row>
        <row r="30">
          <cell r="C30">
            <v>4453</v>
          </cell>
          <cell r="F30">
            <v>180649</v>
          </cell>
        </row>
        <row r="31">
          <cell r="C31">
            <v>51725</v>
          </cell>
          <cell r="F31">
            <v>420519</v>
          </cell>
        </row>
        <row r="32">
          <cell r="C32">
            <v>81739</v>
          </cell>
          <cell r="F32">
            <v>1281301</v>
          </cell>
        </row>
        <row r="33">
          <cell r="C33">
            <v>22518</v>
          </cell>
          <cell r="F33">
            <v>354838</v>
          </cell>
        </row>
        <row r="34">
          <cell r="C34">
            <v>14040</v>
          </cell>
          <cell r="F34">
            <v>783199</v>
          </cell>
        </row>
        <row r="35">
          <cell r="C35">
            <v>12869</v>
          </cell>
          <cell r="F35">
            <v>353895</v>
          </cell>
        </row>
        <row r="36">
          <cell r="C36">
            <v>4056</v>
          </cell>
          <cell r="F36">
            <v>12341</v>
          </cell>
        </row>
        <row r="37">
          <cell r="C37">
            <v>12980</v>
          </cell>
          <cell r="F37">
            <v>286008</v>
          </cell>
        </row>
        <row r="38">
          <cell r="C38">
            <v>24453</v>
          </cell>
          <cell r="F38">
            <v>539472</v>
          </cell>
        </row>
        <row r="39">
          <cell r="C39">
            <v>35132</v>
          </cell>
          <cell r="F39">
            <v>587412</v>
          </cell>
        </row>
        <row r="40">
          <cell r="C40">
            <v>84990</v>
          </cell>
          <cell r="F40">
            <v>732999</v>
          </cell>
        </row>
        <row r="41">
          <cell r="C41">
            <v>11806</v>
          </cell>
          <cell r="F41">
            <v>94789</v>
          </cell>
        </row>
      </sheetData>
      <sheetData sheetId="9" refreshError="1"/>
      <sheetData sheetId="10">
        <row r="5">
          <cell r="C5">
            <v>17867</v>
          </cell>
          <cell r="F5">
            <v>926779</v>
          </cell>
        </row>
        <row r="6">
          <cell r="C6">
            <v>5969</v>
          </cell>
          <cell r="F6">
            <v>604124</v>
          </cell>
        </row>
        <row r="7">
          <cell r="C7">
            <v>19656</v>
          </cell>
          <cell r="F7">
            <v>806366</v>
          </cell>
        </row>
        <row r="8">
          <cell r="C8">
            <v>15177</v>
          </cell>
          <cell r="F8">
            <v>988513</v>
          </cell>
        </row>
        <row r="9">
          <cell r="C9">
            <v>1597</v>
          </cell>
          <cell r="F9">
            <v>205213</v>
          </cell>
        </row>
        <row r="10">
          <cell r="C10">
            <v>1361</v>
          </cell>
          <cell r="F10">
            <v>242250</v>
          </cell>
        </row>
        <row r="13">
          <cell r="C13">
            <v>1072</v>
          </cell>
          <cell r="F13">
            <v>101587</v>
          </cell>
        </row>
        <row r="20">
          <cell r="C20">
            <v>8749</v>
          </cell>
          <cell r="F20">
            <v>184124</v>
          </cell>
        </row>
        <row r="21">
          <cell r="C21">
            <v>4105</v>
          </cell>
          <cell r="F21">
            <v>138739</v>
          </cell>
        </row>
        <row r="22">
          <cell r="C22">
            <v>1624440</v>
          </cell>
          <cell r="F22">
            <v>51892359</v>
          </cell>
        </row>
        <row r="23">
          <cell r="C23">
            <v>111208</v>
          </cell>
          <cell r="F23">
            <v>4224211</v>
          </cell>
        </row>
        <row r="24">
          <cell r="C24">
            <v>9383</v>
          </cell>
          <cell r="F24">
            <v>36867</v>
          </cell>
        </row>
        <row r="25">
          <cell r="C25">
            <v>67809</v>
          </cell>
          <cell r="F25">
            <v>421880</v>
          </cell>
        </row>
        <row r="26">
          <cell r="C26">
            <v>209972</v>
          </cell>
          <cell r="F26">
            <v>2072953</v>
          </cell>
        </row>
        <row r="27">
          <cell r="C27">
            <v>80126</v>
          </cell>
          <cell r="F27">
            <v>557142</v>
          </cell>
        </row>
        <row r="28">
          <cell r="C28">
            <v>6022</v>
          </cell>
          <cell r="F28">
            <v>98686</v>
          </cell>
        </row>
        <row r="29">
          <cell r="C29">
            <v>274828</v>
          </cell>
          <cell r="F29">
            <v>2423907</v>
          </cell>
        </row>
        <row r="30">
          <cell r="C30">
            <v>238066</v>
          </cell>
          <cell r="F30">
            <v>2035525</v>
          </cell>
        </row>
        <row r="31">
          <cell r="C31">
            <v>146348</v>
          </cell>
          <cell r="F31">
            <v>597481</v>
          </cell>
        </row>
        <row r="32">
          <cell r="C32">
            <v>316572</v>
          </cell>
          <cell r="F32">
            <v>1687214</v>
          </cell>
        </row>
        <row r="33">
          <cell r="C33">
            <v>176498</v>
          </cell>
          <cell r="F33">
            <v>540074</v>
          </cell>
        </row>
        <row r="34">
          <cell r="C34">
            <v>97055</v>
          </cell>
          <cell r="F34">
            <v>837487</v>
          </cell>
        </row>
        <row r="35">
          <cell r="C35">
            <v>36222</v>
          </cell>
          <cell r="F35">
            <v>314956</v>
          </cell>
        </row>
        <row r="36">
          <cell r="C36">
            <v>14663</v>
          </cell>
          <cell r="F36">
            <v>28626</v>
          </cell>
        </row>
        <row r="37">
          <cell r="C37">
            <v>80412</v>
          </cell>
          <cell r="F37">
            <v>721019</v>
          </cell>
        </row>
        <row r="38">
          <cell r="C38">
            <v>123195</v>
          </cell>
          <cell r="F38">
            <v>1605358</v>
          </cell>
        </row>
        <row r="39">
          <cell r="C39">
            <v>113773</v>
          </cell>
          <cell r="F39">
            <v>1341445</v>
          </cell>
        </row>
        <row r="40">
          <cell r="C40">
            <v>208562</v>
          </cell>
          <cell r="F40">
            <v>952143</v>
          </cell>
        </row>
        <row r="41">
          <cell r="C41">
            <v>73610</v>
          </cell>
          <cell r="F41">
            <v>298747</v>
          </cell>
        </row>
      </sheetData>
      <sheetData sheetId="11" refreshError="1"/>
      <sheetData sheetId="12">
        <row r="11">
          <cell r="F11">
            <v>1325</v>
          </cell>
        </row>
      </sheetData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2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4</v>
          </cell>
        </row>
      </sheetData>
      <sheetData sheetId="7">
        <row r="5">
          <cell r="C5">
            <v>195</v>
          </cell>
          <cell r="D5">
            <v>7861</v>
          </cell>
          <cell r="F5">
            <v>45975</v>
          </cell>
          <cell r="G5">
            <v>457777</v>
          </cell>
        </row>
        <row r="6">
          <cell r="C6">
            <v>0</v>
          </cell>
          <cell r="D6">
            <v>4051</v>
          </cell>
          <cell r="F6">
            <v>0</v>
          </cell>
          <cell r="G6">
            <v>460413</v>
          </cell>
        </row>
        <row r="7">
          <cell r="C7">
            <v>0</v>
          </cell>
          <cell r="D7">
            <v>7221</v>
          </cell>
          <cell r="F7">
            <v>0</v>
          </cell>
          <cell r="G7">
            <v>292794</v>
          </cell>
        </row>
        <row r="8">
          <cell r="C8">
            <v>7</v>
          </cell>
          <cell r="D8">
            <v>6712</v>
          </cell>
          <cell r="F8">
            <v>5616</v>
          </cell>
          <cell r="G8">
            <v>394740</v>
          </cell>
        </row>
        <row r="9">
          <cell r="C9">
            <v>60</v>
          </cell>
          <cell r="D9">
            <v>334</v>
          </cell>
          <cell r="F9">
            <v>36568</v>
          </cell>
          <cell r="G9">
            <v>39341</v>
          </cell>
        </row>
        <row r="10">
          <cell r="C10">
            <v>1457</v>
          </cell>
          <cell r="D10">
            <v>848</v>
          </cell>
          <cell r="F10">
            <v>1576010</v>
          </cell>
          <cell r="G10">
            <v>138443</v>
          </cell>
        </row>
        <row r="13">
          <cell r="C13">
            <v>0</v>
          </cell>
          <cell r="D13">
            <v>354</v>
          </cell>
          <cell r="F13">
            <v>0</v>
          </cell>
          <cell r="G13">
            <v>37974</v>
          </cell>
        </row>
        <row r="20">
          <cell r="C20">
            <v>99</v>
          </cell>
          <cell r="D20">
            <v>3059</v>
          </cell>
          <cell r="F20">
            <v>11123</v>
          </cell>
          <cell r="G20">
            <v>97979</v>
          </cell>
        </row>
        <row r="21">
          <cell r="C21">
            <v>0</v>
          </cell>
          <cell r="D21">
            <v>1087</v>
          </cell>
          <cell r="F21">
            <v>0</v>
          </cell>
          <cell r="G21">
            <v>40828</v>
          </cell>
        </row>
        <row r="22">
          <cell r="C22">
            <v>80670</v>
          </cell>
          <cell r="D22">
            <v>731015</v>
          </cell>
          <cell r="F22">
            <v>2529258</v>
          </cell>
          <cell r="G22">
            <v>17552052</v>
          </cell>
        </row>
        <row r="23">
          <cell r="C23">
            <v>1726</v>
          </cell>
          <cell r="D23">
            <v>51296</v>
          </cell>
          <cell r="F23">
            <v>56226</v>
          </cell>
          <cell r="G23">
            <v>1761120</v>
          </cell>
        </row>
        <row r="24">
          <cell r="C24">
            <v>1428</v>
          </cell>
          <cell r="D24">
            <v>2259</v>
          </cell>
          <cell r="F24">
            <v>12423</v>
          </cell>
          <cell r="G24">
            <v>10677</v>
          </cell>
        </row>
        <row r="25">
          <cell r="C25">
            <v>2344</v>
          </cell>
          <cell r="D25">
            <v>25714</v>
          </cell>
          <cell r="F25">
            <v>177789</v>
          </cell>
          <cell r="G25">
            <v>162730</v>
          </cell>
        </row>
        <row r="26">
          <cell r="C26">
            <v>7410</v>
          </cell>
          <cell r="D26">
            <v>78288</v>
          </cell>
          <cell r="F26">
            <v>164578</v>
          </cell>
          <cell r="G26">
            <v>792571</v>
          </cell>
        </row>
        <row r="27">
          <cell r="C27">
            <v>9512</v>
          </cell>
          <cell r="D27">
            <v>24475</v>
          </cell>
          <cell r="F27">
            <v>166360</v>
          </cell>
          <cell r="G27">
            <v>274061</v>
          </cell>
        </row>
        <row r="28">
          <cell r="C28">
            <v>12</v>
          </cell>
          <cell r="D28">
            <v>2634</v>
          </cell>
          <cell r="F28">
            <v>34</v>
          </cell>
          <cell r="G28">
            <v>17796</v>
          </cell>
        </row>
        <row r="29">
          <cell r="C29">
            <v>79823</v>
          </cell>
          <cell r="D29">
            <v>99260</v>
          </cell>
          <cell r="F29">
            <v>1716428</v>
          </cell>
          <cell r="G29">
            <v>931894</v>
          </cell>
        </row>
        <row r="30">
          <cell r="C30">
            <v>1968</v>
          </cell>
          <cell r="D30">
            <v>100626</v>
          </cell>
          <cell r="F30">
            <v>82102</v>
          </cell>
          <cell r="G30">
            <v>842708</v>
          </cell>
        </row>
        <row r="31">
          <cell r="C31">
            <v>16905</v>
          </cell>
          <cell r="D31">
            <v>40722</v>
          </cell>
          <cell r="F31">
            <v>121596</v>
          </cell>
          <cell r="G31">
            <v>204862</v>
          </cell>
        </row>
        <row r="32">
          <cell r="C32">
            <v>20209</v>
          </cell>
          <cell r="D32">
            <v>133775</v>
          </cell>
          <cell r="F32">
            <v>547126</v>
          </cell>
          <cell r="G32">
            <v>741066</v>
          </cell>
        </row>
        <row r="33">
          <cell r="C33">
            <v>6665</v>
          </cell>
          <cell r="D33">
            <v>71717</v>
          </cell>
          <cell r="F33">
            <v>86892</v>
          </cell>
          <cell r="G33">
            <v>182340</v>
          </cell>
        </row>
        <row r="34">
          <cell r="C34">
            <v>4345</v>
          </cell>
          <cell r="D34">
            <v>36010</v>
          </cell>
          <cell r="F34">
            <v>241135</v>
          </cell>
          <cell r="G34">
            <v>305063</v>
          </cell>
        </row>
        <row r="35">
          <cell r="C35">
            <v>3524</v>
          </cell>
          <cell r="D35">
            <v>22169</v>
          </cell>
          <cell r="F35">
            <v>115639</v>
          </cell>
          <cell r="G35">
            <v>126145</v>
          </cell>
        </row>
        <row r="36">
          <cell r="C36">
            <v>930</v>
          </cell>
          <cell r="D36">
            <v>7181</v>
          </cell>
          <cell r="F36">
            <v>2533</v>
          </cell>
          <cell r="G36">
            <v>9651</v>
          </cell>
        </row>
        <row r="37">
          <cell r="C37">
            <v>3848</v>
          </cell>
          <cell r="D37">
            <v>28732</v>
          </cell>
          <cell r="F37">
            <v>81759</v>
          </cell>
          <cell r="G37">
            <v>279430</v>
          </cell>
        </row>
        <row r="38">
          <cell r="C38">
            <v>11998</v>
          </cell>
          <cell r="D38">
            <v>39450</v>
          </cell>
          <cell r="F38">
            <v>271424</v>
          </cell>
          <cell r="G38">
            <v>537948</v>
          </cell>
        </row>
        <row r="39">
          <cell r="C39">
            <v>11162</v>
          </cell>
          <cell r="D39">
            <v>42697</v>
          </cell>
          <cell r="F39">
            <v>192435</v>
          </cell>
          <cell r="G39">
            <v>535042</v>
          </cell>
        </row>
        <row r="40">
          <cell r="C40">
            <v>41295</v>
          </cell>
          <cell r="D40">
            <v>84575</v>
          </cell>
          <cell r="F40">
            <v>313246</v>
          </cell>
          <cell r="G40">
            <v>378031</v>
          </cell>
        </row>
        <row r="41">
          <cell r="C41">
            <v>6122</v>
          </cell>
          <cell r="D41">
            <v>25032</v>
          </cell>
          <cell r="F41">
            <v>45413</v>
          </cell>
          <cell r="G41">
            <v>97263</v>
          </cell>
        </row>
      </sheetData>
      <sheetData sheetId="8">
        <row r="5">
          <cell r="C5">
            <v>299</v>
          </cell>
          <cell r="F5">
            <v>290432</v>
          </cell>
        </row>
        <row r="6">
          <cell r="C6">
            <v>0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13</v>
          </cell>
          <cell r="F8">
            <v>10431</v>
          </cell>
        </row>
        <row r="9">
          <cell r="C9">
            <v>548</v>
          </cell>
          <cell r="F9">
            <v>321733</v>
          </cell>
        </row>
        <row r="10">
          <cell r="C10">
            <v>2113</v>
          </cell>
          <cell r="F10">
            <v>1958692</v>
          </cell>
        </row>
        <row r="13">
          <cell r="C13">
            <v>0</v>
          </cell>
          <cell r="F13">
            <v>0</v>
          </cell>
        </row>
        <row r="20">
          <cell r="C20">
            <v>532</v>
          </cell>
          <cell r="F20">
            <v>57129</v>
          </cell>
        </row>
        <row r="21">
          <cell r="C21">
            <v>160</v>
          </cell>
          <cell r="F21">
            <v>19481</v>
          </cell>
        </row>
        <row r="22">
          <cell r="C22">
            <v>91524</v>
          </cell>
          <cell r="F22">
            <v>2738424</v>
          </cell>
        </row>
        <row r="23">
          <cell r="C23">
            <v>24189</v>
          </cell>
          <cell r="F23">
            <v>274116</v>
          </cell>
        </row>
        <row r="24">
          <cell r="C24">
            <v>1743</v>
          </cell>
          <cell r="F24">
            <v>54937</v>
          </cell>
        </row>
        <row r="25">
          <cell r="C25">
            <v>9879</v>
          </cell>
          <cell r="F25">
            <v>147658</v>
          </cell>
        </row>
        <row r="26">
          <cell r="C26">
            <v>8810</v>
          </cell>
          <cell r="F26">
            <v>447254</v>
          </cell>
        </row>
        <row r="27">
          <cell r="C27">
            <v>10534</v>
          </cell>
          <cell r="F27">
            <v>299900</v>
          </cell>
        </row>
        <row r="28">
          <cell r="C28">
            <v>0</v>
          </cell>
          <cell r="F28">
            <v>0</v>
          </cell>
        </row>
        <row r="29">
          <cell r="C29">
            <v>87935</v>
          </cell>
          <cell r="F29">
            <v>2263432</v>
          </cell>
        </row>
        <row r="30">
          <cell r="C30">
            <v>2485</v>
          </cell>
          <cell r="F30">
            <v>98547</v>
          </cell>
        </row>
        <row r="31">
          <cell r="C31">
            <v>34820</v>
          </cell>
          <cell r="F31">
            <v>298923</v>
          </cell>
        </row>
        <row r="32">
          <cell r="C32">
            <v>61530</v>
          </cell>
          <cell r="F32">
            <v>734175</v>
          </cell>
        </row>
        <row r="33">
          <cell r="C33">
            <v>15853</v>
          </cell>
          <cell r="F33">
            <v>267946</v>
          </cell>
        </row>
        <row r="34">
          <cell r="C34">
            <v>9695</v>
          </cell>
          <cell r="F34">
            <v>542064</v>
          </cell>
        </row>
        <row r="35">
          <cell r="C35">
            <v>9345</v>
          </cell>
          <cell r="F35">
            <v>238256</v>
          </cell>
        </row>
        <row r="36">
          <cell r="C36">
            <v>3126</v>
          </cell>
          <cell r="F36">
            <v>9808</v>
          </cell>
        </row>
        <row r="37">
          <cell r="C37">
            <v>9132</v>
          </cell>
          <cell r="F37">
            <v>204249</v>
          </cell>
        </row>
        <row r="38">
          <cell r="C38">
            <v>12455</v>
          </cell>
          <cell r="F38">
            <v>268048</v>
          </cell>
        </row>
        <row r="39">
          <cell r="C39">
            <v>23970</v>
          </cell>
          <cell r="F39">
            <v>394977</v>
          </cell>
        </row>
        <row r="40">
          <cell r="C40">
            <v>43695</v>
          </cell>
          <cell r="F40">
            <v>419753</v>
          </cell>
        </row>
        <row r="41">
          <cell r="C41">
            <v>5684</v>
          </cell>
          <cell r="F41">
            <v>49376</v>
          </cell>
        </row>
      </sheetData>
      <sheetData sheetId="9" refreshError="1"/>
      <sheetData sheetId="10">
        <row r="5">
          <cell r="C5">
            <v>10006</v>
          </cell>
          <cell r="F5">
            <v>469002</v>
          </cell>
        </row>
        <row r="6">
          <cell r="C6">
            <v>1918</v>
          </cell>
          <cell r="F6">
            <v>143711</v>
          </cell>
        </row>
        <row r="7">
          <cell r="C7">
            <v>12435</v>
          </cell>
          <cell r="F7">
            <v>513572</v>
          </cell>
        </row>
        <row r="8">
          <cell r="C8">
            <v>8465</v>
          </cell>
          <cell r="F8">
            <v>593773</v>
          </cell>
        </row>
        <row r="9">
          <cell r="C9">
            <v>1263</v>
          </cell>
          <cell r="F9">
            <v>165872</v>
          </cell>
        </row>
        <row r="10">
          <cell r="C10">
            <v>513</v>
          </cell>
          <cell r="F10">
            <v>103807</v>
          </cell>
        </row>
        <row r="13">
          <cell r="C13">
            <v>718</v>
          </cell>
          <cell r="F13">
            <v>63613</v>
          </cell>
        </row>
        <row r="20">
          <cell r="C20">
            <v>5690</v>
          </cell>
          <cell r="F20">
            <v>86145</v>
          </cell>
        </row>
        <row r="21">
          <cell r="C21">
            <v>3018</v>
          </cell>
          <cell r="F21">
            <v>97911</v>
          </cell>
        </row>
        <row r="22">
          <cell r="C22">
            <v>893425</v>
          </cell>
          <cell r="F22">
            <v>34340307</v>
          </cell>
        </row>
        <row r="23">
          <cell r="C23">
            <v>59912</v>
          </cell>
          <cell r="F23">
            <v>2463091</v>
          </cell>
        </row>
        <row r="24">
          <cell r="C24">
            <v>7124</v>
          </cell>
          <cell r="F24">
            <v>26190</v>
          </cell>
        </row>
        <row r="25">
          <cell r="C25">
            <v>42095</v>
          </cell>
          <cell r="F25">
            <v>259150</v>
          </cell>
        </row>
        <row r="26">
          <cell r="C26">
            <v>131684</v>
          </cell>
          <cell r="F26">
            <v>1280382</v>
          </cell>
        </row>
        <row r="27">
          <cell r="C27">
            <v>55651</v>
          </cell>
          <cell r="F27">
            <v>283081</v>
          </cell>
        </row>
        <row r="28">
          <cell r="C28">
            <v>3388</v>
          </cell>
          <cell r="F28">
            <v>80890</v>
          </cell>
        </row>
        <row r="29">
          <cell r="C29">
            <v>175568</v>
          </cell>
          <cell r="F29">
            <v>1492013</v>
          </cell>
        </row>
        <row r="30">
          <cell r="C30">
            <v>137440</v>
          </cell>
          <cell r="F30">
            <v>1192817</v>
          </cell>
        </row>
        <row r="31">
          <cell r="C31">
            <v>105626</v>
          </cell>
          <cell r="F31">
            <v>392619</v>
          </cell>
        </row>
        <row r="32">
          <cell r="C32">
            <v>182797</v>
          </cell>
          <cell r="F32">
            <v>946148</v>
          </cell>
        </row>
        <row r="33">
          <cell r="C33">
            <v>104781</v>
          </cell>
          <cell r="F33">
            <v>357734</v>
          </cell>
        </row>
        <row r="34">
          <cell r="C34">
            <v>61045</v>
          </cell>
          <cell r="F34">
            <v>532424</v>
          </cell>
        </row>
        <row r="35">
          <cell r="C35">
            <v>14053</v>
          </cell>
          <cell r="F35">
            <v>188811</v>
          </cell>
        </row>
        <row r="36">
          <cell r="C36">
            <v>7482</v>
          </cell>
          <cell r="F36">
            <v>18975</v>
          </cell>
        </row>
        <row r="37">
          <cell r="C37">
            <v>51680</v>
          </cell>
          <cell r="F37">
            <v>441589</v>
          </cell>
        </row>
        <row r="38">
          <cell r="C38">
            <v>83745</v>
          </cell>
          <cell r="F38">
            <v>1067410</v>
          </cell>
        </row>
        <row r="39">
          <cell r="C39">
            <v>71076</v>
          </cell>
          <cell r="F39">
            <v>806403</v>
          </cell>
        </row>
        <row r="40">
          <cell r="C40">
            <v>123987</v>
          </cell>
          <cell r="F40">
            <v>574112</v>
          </cell>
        </row>
        <row r="41">
          <cell r="C41">
            <v>48578</v>
          </cell>
          <cell r="F41">
            <v>201484</v>
          </cell>
        </row>
      </sheetData>
      <sheetData sheetId="11" refreshError="1"/>
      <sheetData sheetId="12">
        <row r="11">
          <cell r="D11">
            <v>1330</v>
          </cell>
        </row>
      </sheetData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1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3</v>
          </cell>
        </row>
      </sheetData>
      <sheetData sheetId="7">
        <row r="5">
          <cell r="C5">
            <v>299</v>
          </cell>
          <cell r="D5">
            <v>10006</v>
          </cell>
          <cell r="F5">
            <v>290432</v>
          </cell>
          <cell r="G5">
            <v>469002</v>
          </cell>
        </row>
        <row r="6">
          <cell r="C6">
            <v>0</v>
          </cell>
          <cell r="D6">
            <v>1918</v>
          </cell>
          <cell r="F6">
            <v>0</v>
          </cell>
          <cell r="G6">
            <v>143711</v>
          </cell>
        </row>
        <row r="7">
          <cell r="C7">
            <v>0</v>
          </cell>
          <cell r="D7">
            <v>12435</v>
          </cell>
          <cell r="F7">
            <v>0</v>
          </cell>
          <cell r="G7">
            <v>513572</v>
          </cell>
        </row>
        <row r="8">
          <cell r="C8">
            <v>13</v>
          </cell>
          <cell r="D8">
            <v>8465</v>
          </cell>
          <cell r="F8">
            <v>10431</v>
          </cell>
          <cell r="G8">
            <v>593773</v>
          </cell>
        </row>
        <row r="9">
          <cell r="C9">
            <v>548</v>
          </cell>
          <cell r="D9">
            <v>1263</v>
          </cell>
          <cell r="F9">
            <v>321733</v>
          </cell>
          <cell r="G9">
            <v>165872</v>
          </cell>
        </row>
        <row r="10">
          <cell r="C10">
            <v>2113</v>
          </cell>
          <cell r="D10">
            <v>513</v>
          </cell>
          <cell r="F10">
            <v>1958692</v>
          </cell>
          <cell r="G10">
            <v>103807</v>
          </cell>
        </row>
        <row r="13">
          <cell r="C13">
            <v>0</v>
          </cell>
          <cell r="D13">
            <v>718</v>
          </cell>
          <cell r="F13">
            <v>0</v>
          </cell>
          <cell r="G13">
            <v>63613</v>
          </cell>
        </row>
        <row r="20">
          <cell r="C20">
            <v>532</v>
          </cell>
          <cell r="D20">
            <v>5690</v>
          </cell>
          <cell r="F20">
            <v>57129</v>
          </cell>
          <cell r="G20">
            <v>86145</v>
          </cell>
        </row>
        <row r="21">
          <cell r="C21">
            <v>160</v>
          </cell>
          <cell r="D21">
            <v>3018</v>
          </cell>
          <cell r="F21">
            <v>19481</v>
          </cell>
          <cell r="G21">
            <v>97911</v>
          </cell>
        </row>
        <row r="22">
          <cell r="C22">
            <v>91524</v>
          </cell>
          <cell r="D22">
            <v>893425</v>
          </cell>
          <cell r="F22">
            <v>2738424</v>
          </cell>
          <cell r="G22">
            <v>34340307</v>
          </cell>
        </row>
        <row r="23">
          <cell r="C23">
            <v>24189</v>
          </cell>
          <cell r="D23">
            <v>59912</v>
          </cell>
          <cell r="F23">
            <v>274116</v>
          </cell>
          <cell r="G23">
            <v>2463091</v>
          </cell>
        </row>
        <row r="24">
          <cell r="C24">
            <v>1743</v>
          </cell>
          <cell r="D24">
            <v>7124</v>
          </cell>
          <cell r="F24">
            <v>54937</v>
          </cell>
          <cell r="G24">
            <v>26190</v>
          </cell>
        </row>
        <row r="25">
          <cell r="C25">
            <v>9879</v>
          </cell>
          <cell r="D25">
            <v>42095</v>
          </cell>
          <cell r="F25">
            <v>147658</v>
          </cell>
          <cell r="G25">
            <v>259150</v>
          </cell>
        </row>
        <row r="26">
          <cell r="C26">
            <v>8810</v>
          </cell>
          <cell r="D26">
            <v>131684</v>
          </cell>
          <cell r="F26">
            <v>447254</v>
          </cell>
          <cell r="G26">
            <v>1280382</v>
          </cell>
        </row>
        <row r="27">
          <cell r="C27">
            <v>10534</v>
          </cell>
          <cell r="D27">
            <v>55651</v>
          </cell>
          <cell r="F27">
            <v>299900</v>
          </cell>
          <cell r="G27">
            <v>283081</v>
          </cell>
        </row>
        <row r="28">
          <cell r="C28">
            <v>0</v>
          </cell>
          <cell r="D28">
            <v>3388</v>
          </cell>
          <cell r="F28">
            <v>0</v>
          </cell>
          <cell r="G28">
            <v>80890</v>
          </cell>
        </row>
        <row r="29">
          <cell r="C29">
            <v>87935</v>
          </cell>
          <cell r="D29">
            <v>175568</v>
          </cell>
          <cell r="F29">
            <v>2263432</v>
          </cell>
          <cell r="G29">
            <v>1492013</v>
          </cell>
        </row>
        <row r="30">
          <cell r="C30">
            <v>2485</v>
          </cell>
          <cell r="D30">
            <v>137440</v>
          </cell>
          <cell r="F30">
            <v>98547</v>
          </cell>
          <cell r="G30">
            <v>1192817</v>
          </cell>
        </row>
        <row r="31">
          <cell r="C31">
            <v>34820</v>
          </cell>
          <cell r="D31">
            <v>105626</v>
          </cell>
          <cell r="F31">
            <v>298923</v>
          </cell>
          <cell r="G31">
            <v>392619</v>
          </cell>
        </row>
        <row r="32">
          <cell r="C32">
            <v>61530</v>
          </cell>
          <cell r="D32">
            <v>182797</v>
          </cell>
          <cell r="F32">
            <v>734175</v>
          </cell>
          <cell r="G32">
            <v>946148</v>
          </cell>
        </row>
        <row r="33">
          <cell r="C33">
            <v>15853</v>
          </cell>
          <cell r="D33">
            <v>104781</v>
          </cell>
          <cell r="F33">
            <v>267946</v>
          </cell>
          <cell r="G33">
            <v>357734</v>
          </cell>
        </row>
        <row r="34">
          <cell r="C34">
            <v>9695</v>
          </cell>
          <cell r="D34">
            <v>61045</v>
          </cell>
          <cell r="F34">
            <v>542064</v>
          </cell>
          <cell r="G34">
            <v>532424</v>
          </cell>
        </row>
        <row r="35">
          <cell r="C35">
            <v>9345</v>
          </cell>
          <cell r="D35">
            <v>14053</v>
          </cell>
          <cell r="F35">
            <v>238256</v>
          </cell>
          <cell r="G35">
            <v>188811</v>
          </cell>
        </row>
        <row r="36">
          <cell r="C36">
            <v>3126</v>
          </cell>
          <cell r="D36">
            <v>7482</v>
          </cell>
          <cell r="F36">
            <v>9808</v>
          </cell>
          <cell r="G36">
            <v>18975</v>
          </cell>
        </row>
        <row r="37">
          <cell r="C37">
            <v>9132</v>
          </cell>
          <cell r="D37">
            <v>51680</v>
          </cell>
          <cell r="F37">
            <v>204249</v>
          </cell>
          <cell r="G37">
            <v>441589</v>
          </cell>
        </row>
        <row r="38">
          <cell r="C38">
            <v>12455</v>
          </cell>
          <cell r="D38">
            <v>83745</v>
          </cell>
          <cell r="F38">
            <v>268048</v>
          </cell>
          <cell r="G38">
            <v>1067410</v>
          </cell>
        </row>
        <row r="39">
          <cell r="C39">
            <v>23970</v>
          </cell>
          <cell r="D39">
            <v>71076</v>
          </cell>
          <cell r="F39">
            <v>394977</v>
          </cell>
          <cell r="G39">
            <v>806403</v>
          </cell>
        </row>
        <row r="40">
          <cell r="C40">
            <v>43695</v>
          </cell>
          <cell r="D40">
            <v>123987</v>
          </cell>
          <cell r="F40">
            <v>419753</v>
          </cell>
          <cell r="G40">
            <v>574112</v>
          </cell>
        </row>
        <row r="41">
          <cell r="C41">
            <v>5684</v>
          </cell>
          <cell r="D41">
            <v>48578</v>
          </cell>
          <cell r="F41">
            <v>49376</v>
          </cell>
          <cell r="G41">
            <v>201484</v>
          </cell>
        </row>
      </sheetData>
      <sheetData sheetId="8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  <cell r="F8">
            <v>0</v>
          </cell>
        </row>
        <row r="17">
          <cell r="C17">
            <v>0</v>
          </cell>
          <cell r="F17">
            <v>0</v>
          </cell>
        </row>
        <row r="18">
          <cell r="C18">
            <v>0</v>
          </cell>
          <cell r="F18">
            <v>0</v>
          </cell>
        </row>
        <row r="19">
          <cell r="C19">
            <v>0</v>
          </cell>
          <cell r="F19">
            <v>0</v>
          </cell>
        </row>
        <row r="20">
          <cell r="C20">
            <v>0</v>
          </cell>
          <cell r="F20">
            <v>0</v>
          </cell>
        </row>
        <row r="21">
          <cell r="C21">
            <v>0</v>
          </cell>
          <cell r="F21">
            <v>0</v>
          </cell>
        </row>
        <row r="22">
          <cell r="C22">
            <v>0</v>
          </cell>
          <cell r="F22">
            <v>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0</v>
          </cell>
          <cell r="F30">
            <v>0</v>
          </cell>
        </row>
        <row r="31">
          <cell r="C31">
            <v>0</v>
          </cell>
          <cell r="F31">
            <v>0</v>
          </cell>
        </row>
        <row r="32">
          <cell r="C32">
            <v>0</v>
          </cell>
          <cell r="F32">
            <v>0</v>
          </cell>
        </row>
        <row r="33">
          <cell r="C33">
            <v>0</v>
          </cell>
          <cell r="F33">
            <v>0</v>
          </cell>
        </row>
        <row r="34">
          <cell r="C34">
            <v>0</v>
          </cell>
          <cell r="F34">
            <v>0</v>
          </cell>
        </row>
        <row r="35">
          <cell r="C35">
            <v>0</v>
          </cell>
          <cell r="F35">
            <v>0</v>
          </cell>
        </row>
        <row r="36">
          <cell r="C36">
            <v>0</v>
          </cell>
          <cell r="F36">
            <v>0</v>
          </cell>
        </row>
        <row r="37">
          <cell r="C37">
            <v>0</v>
          </cell>
          <cell r="F37">
            <v>0</v>
          </cell>
        </row>
        <row r="38">
          <cell r="C38">
            <v>0</v>
          </cell>
          <cell r="F38">
            <v>0</v>
          </cell>
        </row>
      </sheetData>
      <sheetData sheetId="9" refreshError="1"/>
      <sheetData sheetId="10">
        <row r="5">
          <cell r="C5">
            <v>0</v>
          </cell>
          <cell r="F5">
            <v>0</v>
          </cell>
        </row>
        <row r="6">
          <cell r="C6">
            <v>0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10">
          <cell r="C10">
            <v>0</v>
          </cell>
          <cell r="F10">
            <v>0</v>
          </cell>
        </row>
      </sheetData>
      <sheetData sheetId="11" refreshError="1"/>
      <sheetData sheetId="12">
        <row r="11">
          <cell r="B11">
            <v>1329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11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26</v>
          </cell>
        </row>
      </sheetData>
      <sheetData sheetId="7">
        <row r="5">
          <cell r="C5">
            <v>120</v>
          </cell>
          <cell r="D5">
            <v>3075</v>
          </cell>
          <cell r="F5">
            <v>145430</v>
          </cell>
          <cell r="G5">
            <v>199557</v>
          </cell>
        </row>
        <row r="6">
          <cell r="C6">
            <v>0</v>
          </cell>
          <cell r="D6">
            <v>3105</v>
          </cell>
          <cell r="F6">
            <v>0</v>
          </cell>
          <cell r="G6">
            <v>165758</v>
          </cell>
        </row>
        <row r="7">
          <cell r="C7">
            <v>0</v>
          </cell>
          <cell r="D7">
            <v>2439</v>
          </cell>
          <cell r="F7">
            <v>0</v>
          </cell>
          <cell r="G7">
            <v>127451</v>
          </cell>
        </row>
        <row r="8">
          <cell r="C8">
            <v>1</v>
          </cell>
          <cell r="D8">
            <v>4466</v>
          </cell>
          <cell r="F8">
            <v>807</v>
          </cell>
          <cell r="G8">
            <v>372783</v>
          </cell>
        </row>
        <row r="9">
          <cell r="C9">
            <v>218</v>
          </cell>
          <cell r="D9">
            <v>2296</v>
          </cell>
          <cell r="F9">
            <v>235773</v>
          </cell>
          <cell r="G9">
            <v>181329</v>
          </cell>
        </row>
        <row r="10">
          <cell r="C10">
            <v>1177</v>
          </cell>
          <cell r="D10">
            <v>1479</v>
          </cell>
          <cell r="F10">
            <v>1300931</v>
          </cell>
          <cell r="G10">
            <v>122864</v>
          </cell>
        </row>
        <row r="13">
          <cell r="C13">
            <v>137</v>
          </cell>
          <cell r="D13">
            <v>574</v>
          </cell>
          <cell r="F13">
            <v>84913</v>
          </cell>
          <cell r="G13">
            <v>101821</v>
          </cell>
        </row>
        <row r="20">
          <cell r="C20">
            <v>886</v>
          </cell>
          <cell r="D20">
            <v>3680</v>
          </cell>
          <cell r="F20">
            <v>68396</v>
          </cell>
          <cell r="G20">
            <v>100797</v>
          </cell>
        </row>
        <row r="21">
          <cell r="C21">
            <v>20</v>
          </cell>
          <cell r="D21">
            <v>1669</v>
          </cell>
          <cell r="F21">
            <v>2038</v>
          </cell>
          <cell r="G21">
            <v>67660</v>
          </cell>
        </row>
        <row r="22">
          <cell r="C22">
            <v>125121</v>
          </cell>
          <cell r="D22">
            <v>665840</v>
          </cell>
          <cell r="F22">
            <v>3030864</v>
          </cell>
          <cell r="G22">
            <v>26868945</v>
          </cell>
        </row>
        <row r="23">
          <cell r="C23">
            <v>33441</v>
          </cell>
          <cell r="D23">
            <v>94936</v>
          </cell>
          <cell r="F23">
            <v>395311</v>
          </cell>
          <cell r="G23">
            <v>3773030</v>
          </cell>
        </row>
        <row r="24">
          <cell r="C24">
            <v>5836</v>
          </cell>
          <cell r="D24">
            <v>4807</v>
          </cell>
          <cell r="F24">
            <v>73380</v>
          </cell>
          <cell r="G24">
            <v>32882</v>
          </cell>
        </row>
        <row r="25">
          <cell r="C25">
            <v>539</v>
          </cell>
          <cell r="D25">
            <v>30262</v>
          </cell>
          <cell r="F25">
            <v>65992</v>
          </cell>
          <cell r="G25">
            <v>194263</v>
          </cell>
        </row>
        <row r="26">
          <cell r="C26">
            <v>5998</v>
          </cell>
          <cell r="D26">
            <v>73594</v>
          </cell>
          <cell r="F26">
            <v>408941</v>
          </cell>
          <cell r="G26">
            <v>760816</v>
          </cell>
        </row>
        <row r="27">
          <cell r="C27">
            <v>11785</v>
          </cell>
          <cell r="D27">
            <v>26397</v>
          </cell>
          <cell r="F27">
            <v>324663</v>
          </cell>
          <cell r="G27">
            <v>363727</v>
          </cell>
        </row>
        <row r="28">
          <cell r="C28">
            <v>0</v>
          </cell>
          <cell r="D28">
            <v>1915</v>
          </cell>
          <cell r="F28">
            <v>0</v>
          </cell>
          <cell r="G28">
            <v>19246</v>
          </cell>
        </row>
        <row r="29">
          <cell r="C29">
            <v>83296</v>
          </cell>
          <cell r="D29">
            <v>156551</v>
          </cell>
          <cell r="F29">
            <v>2009387</v>
          </cell>
          <cell r="G29">
            <v>1476605</v>
          </cell>
        </row>
        <row r="30">
          <cell r="C30">
            <v>989</v>
          </cell>
          <cell r="D30">
            <v>118876</v>
          </cell>
          <cell r="F30">
            <v>65788</v>
          </cell>
          <cell r="G30">
            <v>1319934</v>
          </cell>
        </row>
        <row r="31">
          <cell r="C31">
            <v>36720</v>
          </cell>
          <cell r="D31">
            <v>43483</v>
          </cell>
          <cell r="F31">
            <v>209416</v>
          </cell>
          <cell r="G31">
            <v>187539</v>
          </cell>
        </row>
        <row r="32">
          <cell r="C32">
            <v>41878</v>
          </cell>
          <cell r="D32">
            <v>160836</v>
          </cell>
          <cell r="F32">
            <v>1036920</v>
          </cell>
          <cell r="G32">
            <v>922413</v>
          </cell>
        </row>
        <row r="33">
          <cell r="C33">
            <v>10518</v>
          </cell>
          <cell r="D33">
            <v>254851</v>
          </cell>
          <cell r="F33">
            <v>176944</v>
          </cell>
          <cell r="G33">
            <v>778819</v>
          </cell>
        </row>
        <row r="34">
          <cell r="C34">
            <v>5483</v>
          </cell>
          <cell r="D34">
            <v>23303</v>
          </cell>
          <cell r="F34">
            <v>602983</v>
          </cell>
          <cell r="G34">
            <v>289581</v>
          </cell>
        </row>
        <row r="35">
          <cell r="C35">
            <v>5019</v>
          </cell>
          <cell r="D35">
            <v>42303</v>
          </cell>
          <cell r="F35">
            <v>188528</v>
          </cell>
          <cell r="G35">
            <v>143587</v>
          </cell>
        </row>
        <row r="36">
          <cell r="C36">
            <v>508</v>
          </cell>
          <cell r="D36">
            <v>4380</v>
          </cell>
          <cell r="F36">
            <v>16115</v>
          </cell>
          <cell r="G36">
            <v>8120</v>
          </cell>
        </row>
        <row r="37">
          <cell r="C37">
            <v>8076</v>
          </cell>
          <cell r="D37">
            <v>38201</v>
          </cell>
          <cell r="F37">
            <v>129449</v>
          </cell>
          <cell r="G37">
            <v>465697</v>
          </cell>
        </row>
        <row r="38">
          <cell r="C38">
            <v>7340</v>
          </cell>
          <cell r="D38">
            <v>51730</v>
          </cell>
          <cell r="F38">
            <v>231508</v>
          </cell>
          <cell r="G38">
            <v>716661</v>
          </cell>
        </row>
        <row r="39">
          <cell r="C39">
            <v>9823</v>
          </cell>
          <cell r="D39">
            <v>51925</v>
          </cell>
          <cell r="F39">
            <v>253024</v>
          </cell>
          <cell r="G39">
            <v>916052</v>
          </cell>
        </row>
        <row r="40">
          <cell r="C40">
            <v>73138</v>
          </cell>
          <cell r="D40">
            <v>112909</v>
          </cell>
          <cell r="F40">
            <v>606674</v>
          </cell>
          <cell r="G40">
            <v>601827</v>
          </cell>
        </row>
        <row r="41">
          <cell r="C41">
            <v>9024</v>
          </cell>
          <cell r="D41">
            <v>31543</v>
          </cell>
          <cell r="F41">
            <v>70370</v>
          </cell>
          <cell r="G41">
            <v>137129</v>
          </cell>
        </row>
      </sheetData>
      <sheetData sheetId="8">
        <row r="5">
          <cell r="C5">
            <v>4317</v>
          </cell>
          <cell r="F5">
            <v>1971189</v>
          </cell>
        </row>
        <row r="6">
          <cell r="C6">
            <v>487</v>
          </cell>
          <cell r="F6">
            <v>225438</v>
          </cell>
        </row>
        <row r="7">
          <cell r="C7">
            <v>889</v>
          </cell>
          <cell r="F7">
            <v>39449</v>
          </cell>
        </row>
        <row r="8">
          <cell r="C8">
            <v>158</v>
          </cell>
          <cell r="F8">
            <v>104939</v>
          </cell>
        </row>
        <row r="9">
          <cell r="C9">
            <v>3907</v>
          </cell>
          <cell r="F9">
            <v>2827588</v>
          </cell>
        </row>
        <row r="10">
          <cell r="C10">
            <v>21723</v>
          </cell>
          <cell r="F10">
            <v>21747252</v>
          </cell>
        </row>
        <row r="13">
          <cell r="C13">
            <v>186</v>
          </cell>
          <cell r="F13">
            <v>53282</v>
          </cell>
        </row>
        <row r="20">
          <cell r="C20">
            <v>2431</v>
          </cell>
          <cell r="F20">
            <v>238454</v>
          </cell>
        </row>
        <row r="21">
          <cell r="C21">
            <v>918</v>
          </cell>
          <cell r="F21">
            <v>61866</v>
          </cell>
        </row>
        <row r="22">
          <cell r="C22">
            <v>1374125</v>
          </cell>
          <cell r="F22">
            <v>35752148</v>
          </cell>
        </row>
        <row r="23">
          <cell r="C23">
            <v>212218</v>
          </cell>
          <cell r="F23">
            <v>2351933</v>
          </cell>
        </row>
        <row r="24">
          <cell r="C24">
            <v>40465</v>
          </cell>
          <cell r="F24">
            <v>1021895</v>
          </cell>
        </row>
        <row r="25">
          <cell r="C25">
            <v>31531</v>
          </cell>
          <cell r="F25">
            <v>1455380</v>
          </cell>
        </row>
        <row r="26">
          <cell r="C26">
            <v>84085</v>
          </cell>
          <cell r="F26">
            <v>4167044</v>
          </cell>
        </row>
        <row r="27">
          <cell r="C27">
            <v>97003</v>
          </cell>
          <cell r="F27">
            <v>2967397</v>
          </cell>
        </row>
        <row r="28">
          <cell r="C28">
            <v>1294</v>
          </cell>
          <cell r="F28">
            <v>14768</v>
          </cell>
        </row>
        <row r="29">
          <cell r="C29">
            <v>946229</v>
          </cell>
          <cell r="F29">
            <v>23412130</v>
          </cell>
        </row>
        <row r="30">
          <cell r="C30">
            <v>26307</v>
          </cell>
          <cell r="F30">
            <v>973050</v>
          </cell>
        </row>
        <row r="31">
          <cell r="C31">
            <v>247934</v>
          </cell>
          <cell r="F31">
            <v>2192327</v>
          </cell>
        </row>
        <row r="32">
          <cell r="C32">
            <v>438664</v>
          </cell>
          <cell r="F32">
            <v>8348767</v>
          </cell>
        </row>
        <row r="33">
          <cell r="C33">
            <v>89322</v>
          </cell>
          <cell r="F33">
            <v>1583110</v>
          </cell>
        </row>
        <row r="34">
          <cell r="C34">
            <v>73136</v>
          </cell>
          <cell r="F34">
            <v>5965267</v>
          </cell>
        </row>
        <row r="35">
          <cell r="C35">
            <v>89803</v>
          </cell>
          <cell r="F35">
            <v>2541585</v>
          </cell>
        </row>
        <row r="36">
          <cell r="C36">
            <v>42314</v>
          </cell>
          <cell r="F36">
            <v>169151</v>
          </cell>
        </row>
        <row r="37">
          <cell r="C37">
            <v>74352</v>
          </cell>
          <cell r="F37">
            <v>1375344</v>
          </cell>
        </row>
        <row r="38">
          <cell r="C38">
            <v>94832</v>
          </cell>
          <cell r="F38">
            <v>2542956</v>
          </cell>
        </row>
        <row r="39">
          <cell r="C39">
            <v>134913</v>
          </cell>
          <cell r="F39">
            <v>2397866</v>
          </cell>
        </row>
        <row r="40">
          <cell r="C40">
            <v>682336</v>
          </cell>
          <cell r="F40">
            <v>6208974</v>
          </cell>
        </row>
        <row r="41">
          <cell r="C41">
            <v>74203</v>
          </cell>
          <cell r="F41">
            <v>573711</v>
          </cell>
        </row>
      </sheetData>
      <sheetData sheetId="9" refreshError="1"/>
      <sheetData sheetId="10">
        <row r="5">
          <cell r="C5">
            <v>60920</v>
          </cell>
          <cell r="F5">
            <v>3682899</v>
          </cell>
        </row>
        <row r="6">
          <cell r="C6">
            <v>56811</v>
          </cell>
          <cell r="F6">
            <v>3686325</v>
          </cell>
        </row>
        <row r="7">
          <cell r="C7">
            <v>78774</v>
          </cell>
          <cell r="F7">
            <v>3080855</v>
          </cell>
        </row>
        <row r="8">
          <cell r="C8">
            <v>95273</v>
          </cell>
          <cell r="F8">
            <v>6590798</v>
          </cell>
        </row>
        <row r="9">
          <cell r="C9">
            <v>16282</v>
          </cell>
          <cell r="F9">
            <v>1724939</v>
          </cell>
        </row>
        <row r="10">
          <cell r="C10">
            <v>14303</v>
          </cell>
          <cell r="F10">
            <v>2365401</v>
          </cell>
        </row>
        <row r="13">
          <cell r="C13">
            <v>4215</v>
          </cell>
          <cell r="F13">
            <v>395464</v>
          </cell>
        </row>
        <row r="20">
          <cell r="C20">
            <v>39304</v>
          </cell>
          <cell r="F20">
            <v>1149193</v>
          </cell>
        </row>
        <row r="21">
          <cell r="C21">
            <v>18102</v>
          </cell>
          <cell r="F21">
            <v>740882</v>
          </cell>
        </row>
        <row r="22">
          <cell r="C22">
            <v>6615268</v>
          </cell>
          <cell r="F22">
            <v>264101608</v>
          </cell>
        </row>
        <row r="23">
          <cell r="C23">
            <v>771328</v>
          </cell>
          <cell r="F23">
            <v>32905620</v>
          </cell>
        </row>
        <row r="24">
          <cell r="C24">
            <v>31516</v>
          </cell>
          <cell r="F24">
            <v>135603</v>
          </cell>
        </row>
        <row r="25">
          <cell r="C25">
            <v>243150</v>
          </cell>
          <cell r="F25">
            <v>1320480</v>
          </cell>
        </row>
        <row r="26">
          <cell r="C26">
            <v>919041</v>
          </cell>
          <cell r="F26">
            <v>11002826</v>
          </cell>
        </row>
        <row r="27">
          <cell r="C27">
            <v>403229</v>
          </cell>
          <cell r="F27">
            <v>3433506</v>
          </cell>
        </row>
        <row r="28">
          <cell r="C28">
            <v>33808</v>
          </cell>
          <cell r="F28">
            <v>494413</v>
          </cell>
        </row>
        <row r="29">
          <cell r="C29">
            <v>1417216</v>
          </cell>
          <cell r="F29">
            <v>12682512</v>
          </cell>
        </row>
        <row r="30">
          <cell r="C30">
            <v>1186494</v>
          </cell>
          <cell r="F30">
            <v>11285653</v>
          </cell>
        </row>
        <row r="31">
          <cell r="C31">
            <v>507628</v>
          </cell>
          <cell r="F31">
            <v>2099934</v>
          </cell>
        </row>
        <row r="32">
          <cell r="C32">
            <v>1450689</v>
          </cell>
          <cell r="F32">
            <v>9087748</v>
          </cell>
        </row>
        <row r="33">
          <cell r="C33">
            <v>1029852</v>
          </cell>
          <cell r="F33">
            <v>3051387</v>
          </cell>
        </row>
        <row r="34">
          <cell r="C34">
            <v>262592</v>
          </cell>
          <cell r="F34">
            <v>2513940</v>
          </cell>
        </row>
        <row r="35">
          <cell r="C35">
            <v>138021</v>
          </cell>
          <cell r="F35">
            <v>971313</v>
          </cell>
        </row>
        <row r="36">
          <cell r="C36">
            <v>56108</v>
          </cell>
          <cell r="F36">
            <v>134491</v>
          </cell>
        </row>
        <row r="37">
          <cell r="C37">
            <v>370278</v>
          </cell>
          <cell r="F37">
            <v>3644792</v>
          </cell>
        </row>
        <row r="38">
          <cell r="C38">
            <v>586002</v>
          </cell>
          <cell r="F38">
            <v>8976502</v>
          </cell>
        </row>
        <row r="39">
          <cell r="C39">
            <v>495492</v>
          </cell>
          <cell r="F39">
            <v>6491069</v>
          </cell>
        </row>
        <row r="40">
          <cell r="C40">
            <v>1091384</v>
          </cell>
          <cell r="F40">
            <v>5611692</v>
          </cell>
        </row>
        <row r="41">
          <cell r="C41">
            <v>280855</v>
          </cell>
          <cell r="F41">
            <v>1298465</v>
          </cell>
        </row>
      </sheetData>
      <sheetData sheetId="11" refreshError="1"/>
      <sheetData sheetId="12">
        <row r="11">
          <cell r="V11">
            <v>877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10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26</v>
          </cell>
        </row>
      </sheetData>
      <sheetData sheetId="7">
        <row r="5">
          <cell r="C5">
            <v>146</v>
          </cell>
          <cell r="D5">
            <v>5220</v>
          </cell>
          <cell r="F5">
            <v>148027</v>
          </cell>
          <cell r="G5">
            <v>338170</v>
          </cell>
        </row>
        <row r="6">
          <cell r="C6">
            <v>0</v>
          </cell>
          <cell r="D6">
            <v>3053</v>
          </cell>
          <cell r="F6">
            <v>0</v>
          </cell>
          <cell r="G6">
            <v>232508</v>
          </cell>
        </row>
        <row r="7">
          <cell r="C7">
            <v>0</v>
          </cell>
          <cell r="D7">
            <v>7747</v>
          </cell>
          <cell r="F7">
            <v>0</v>
          </cell>
          <cell r="G7">
            <v>309356</v>
          </cell>
        </row>
        <row r="8">
          <cell r="C8">
            <v>12</v>
          </cell>
          <cell r="D8">
            <v>26375</v>
          </cell>
          <cell r="F8">
            <v>9731</v>
          </cell>
          <cell r="G8">
            <v>644671</v>
          </cell>
        </row>
        <row r="9">
          <cell r="C9">
            <v>278</v>
          </cell>
          <cell r="D9">
            <v>3450</v>
          </cell>
          <cell r="F9">
            <v>222327</v>
          </cell>
          <cell r="G9">
            <v>239250</v>
          </cell>
        </row>
        <row r="10">
          <cell r="C10">
            <v>1708</v>
          </cell>
          <cell r="D10">
            <v>1427</v>
          </cell>
          <cell r="F10">
            <v>1875370</v>
          </cell>
          <cell r="G10">
            <v>300792</v>
          </cell>
        </row>
        <row r="13">
          <cell r="C13">
            <v>53</v>
          </cell>
          <cell r="D13">
            <v>83</v>
          </cell>
          <cell r="F13">
            <v>12711</v>
          </cell>
          <cell r="G13">
            <v>9615</v>
          </cell>
        </row>
        <row r="20">
          <cell r="C20">
            <v>434</v>
          </cell>
          <cell r="D20">
            <v>4466</v>
          </cell>
          <cell r="F20">
            <v>45211</v>
          </cell>
          <cell r="G20">
            <v>71836</v>
          </cell>
        </row>
        <row r="21">
          <cell r="C21">
            <v>299</v>
          </cell>
          <cell r="D21">
            <v>2357</v>
          </cell>
          <cell r="F21">
            <v>13850</v>
          </cell>
          <cell r="G21">
            <v>110267</v>
          </cell>
        </row>
        <row r="22">
          <cell r="C22">
            <v>151477</v>
          </cell>
          <cell r="D22">
            <v>715873</v>
          </cell>
          <cell r="F22">
            <v>4031867</v>
          </cell>
          <cell r="G22">
            <v>27737305</v>
          </cell>
        </row>
        <row r="23">
          <cell r="C23">
            <v>38297</v>
          </cell>
          <cell r="D23">
            <v>111730</v>
          </cell>
          <cell r="F23">
            <v>371046</v>
          </cell>
          <cell r="G23">
            <v>4734850</v>
          </cell>
        </row>
        <row r="24">
          <cell r="C24">
            <v>8271</v>
          </cell>
          <cell r="D24">
            <v>3778</v>
          </cell>
          <cell r="F24">
            <v>193670</v>
          </cell>
          <cell r="G24">
            <v>19876</v>
          </cell>
        </row>
        <row r="25">
          <cell r="C25">
            <v>2453</v>
          </cell>
          <cell r="D25">
            <v>26853</v>
          </cell>
          <cell r="F25">
            <v>125747</v>
          </cell>
          <cell r="G25">
            <v>148262</v>
          </cell>
        </row>
        <row r="26">
          <cell r="C26">
            <v>9585</v>
          </cell>
          <cell r="D26">
            <v>91306</v>
          </cell>
          <cell r="F26">
            <v>618835</v>
          </cell>
          <cell r="G26">
            <v>1396446</v>
          </cell>
        </row>
        <row r="27">
          <cell r="C27">
            <v>12960</v>
          </cell>
          <cell r="D27">
            <v>55657</v>
          </cell>
          <cell r="F27">
            <v>316579</v>
          </cell>
          <cell r="G27">
            <v>570409</v>
          </cell>
        </row>
        <row r="28">
          <cell r="C28">
            <v>447</v>
          </cell>
          <cell r="D28">
            <v>5651</v>
          </cell>
          <cell r="F28">
            <v>2315</v>
          </cell>
          <cell r="G28">
            <v>99388</v>
          </cell>
        </row>
        <row r="29">
          <cell r="C29">
            <v>83842</v>
          </cell>
          <cell r="D29">
            <v>168938</v>
          </cell>
          <cell r="F29">
            <v>2034051</v>
          </cell>
          <cell r="G29">
            <v>1634767</v>
          </cell>
        </row>
        <row r="30">
          <cell r="C30">
            <v>3446</v>
          </cell>
          <cell r="D30">
            <v>127082</v>
          </cell>
          <cell r="F30">
            <v>91053</v>
          </cell>
          <cell r="G30">
            <v>1544141</v>
          </cell>
        </row>
        <row r="31">
          <cell r="C31">
            <v>37342</v>
          </cell>
          <cell r="D31">
            <v>29874</v>
          </cell>
          <cell r="F31">
            <v>225067</v>
          </cell>
          <cell r="G31">
            <v>117622</v>
          </cell>
        </row>
        <row r="32">
          <cell r="C32">
            <v>48437</v>
          </cell>
          <cell r="D32">
            <v>129238</v>
          </cell>
          <cell r="F32">
            <v>909218</v>
          </cell>
          <cell r="G32">
            <v>961909</v>
          </cell>
        </row>
        <row r="33">
          <cell r="C33">
            <v>8609</v>
          </cell>
          <cell r="D33">
            <v>189755</v>
          </cell>
          <cell r="F33">
            <v>155507</v>
          </cell>
          <cell r="G33">
            <v>607336</v>
          </cell>
        </row>
        <row r="34">
          <cell r="C34">
            <v>3793</v>
          </cell>
          <cell r="D34">
            <v>34190</v>
          </cell>
          <cell r="F34">
            <v>355241</v>
          </cell>
          <cell r="G34">
            <v>287425</v>
          </cell>
        </row>
        <row r="35">
          <cell r="C35">
            <v>21600</v>
          </cell>
          <cell r="D35">
            <v>23499</v>
          </cell>
          <cell r="F35">
            <v>354649</v>
          </cell>
          <cell r="G35">
            <v>81462</v>
          </cell>
        </row>
        <row r="36">
          <cell r="C36">
            <v>1103</v>
          </cell>
          <cell r="D36">
            <v>4870</v>
          </cell>
          <cell r="F36">
            <v>20757</v>
          </cell>
          <cell r="G36">
            <v>14060</v>
          </cell>
        </row>
        <row r="37">
          <cell r="C37">
            <v>16360</v>
          </cell>
          <cell r="D37">
            <v>45599</v>
          </cell>
          <cell r="F37">
            <v>217095</v>
          </cell>
          <cell r="G37">
            <v>440400</v>
          </cell>
        </row>
        <row r="38">
          <cell r="C38">
            <v>10387</v>
          </cell>
          <cell r="D38">
            <v>71749</v>
          </cell>
          <cell r="F38">
            <v>385839</v>
          </cell>
          <cell r="G38">
            <v>1056862</v>
          </cell>
        </row>
        <row r="39">
          <cell r="C39">
            <v>12399</v>
          </cell>
          <cell r="D39">
            <v>53954</v>
          </cell>
          <cell r="F39">
            <v>345944</v>
          </cell>
          <cell r="G39">
            <v>793897</v>
          </cell>
        </row>
        <row r="40">
          <cell r="C40">
            <v>99532</v>
          </cell>
          <cell r="D40">
            <v>135953</v>
          </cell>
          <cell r="F40">
            <v>898230</v>
          </cell>
          <cell r="G40">
            <v>594709</v>
          </cell>
        </row>
        <row r="41">
          <cell r="C41">
            <v>11785</v>
          </cell>
          <cell r="D41">
            <v>30448</v>
          </cell>
          <cell r="F41">
            <v>84119</v>
          </cell>
          <cell r="G41">
            <v>148002</v>
          </cell>
        </row>
      </sheetData>
      <sheetData sheetId="8">
        <row r="5">
          <cell r="C5">
            <v>4171</v>
          </cell>
          <cell r="F5">
            <v>1823162</v>
          </cell>
        </row>
        <row r="6">
          <cell r="C6">
            <v>487</v>
          </cell>
          <cell r="F6">
            <v>225438</v>
          </cell>
        </row>
        <row r="7">
          <cell r="C7">
            <v>889</v>
          </cell>
          <cell r="F7">
            <v>39449</v>
          </cell>
        </row>
        <row r="8">
          <cell r="C8">
            <v>146</v>
          </cell>
          <cell r="F8">
            <v>95208</v>
          </cell>
        </row>
        <row r="9">
          <cell r="C9">
            <v>3629</v>
          </cell>
          <cell r="F9">
            <v>2605261</v>
          </cell>
        </row>
        <row r="10">
          <cell r="C10">
            <v>20015</v>
          </cell>
          <cell r="F10">
            <v>19871882</v>
          </cell>
        </row>
        <row r="13">
          <cell r="C13">
            <v>133</v>
          </cell>
          <cell r="F13">
            <v>40571</v>
          </cell>
        </row>
        <row r="20">
          <cell r="C20">
            <v>1997</v>
          </cell>
          <cell r="F20">
            <v>193243</v>
          </cell>
        </row>
        <row r="21">
          <cell r="C21">
            <v>619</v>
          </cell>
          <cell r="F21">
            <v>48016</v>
          </cell>
        </row>
        <row r="22">
          <cell r="C22">
            <v>1222648</v>
          </cell>
          <cell r="F22">
            <v>31720281</v>
          </cell>
        </row>
        <row r="23">
          <cell r="C23">
            <v>173921</v>
          </cell>
          <cell r="F23">
            <v>1980887</v>
          </cell>
        </row>
        <row r="24">
          <cell r="C24">
            <v>32194</v>
          </cell>
          <cell r="F24">
            <v>828225</v>
          </cell>
        </row>
        <row r="25">
          <cell r="C25">
            <v>29078</v>
          </cell>
          <cell r="F25">
            <v>1329633</v>
          </cell>
        </row>
        <row r="26">
          <cell r="C26">
            <v>74500</v>
          </cell>
          <cell r="F26">
            <v>3548209</v>
          </cell>
        </row>
        <row r="27">
          <cell r="C27">
            <v>84043</v>
          </cell>
          <cell r="F27">
            <v>2650818</v>
          </cell>
        </row>
        <row r="28">
          <cell r="C28">
            <v>847</v>
          </cell>
          <cell r="F28">
            <v>12453</v>
          </cell>
        </row>
        <row r="29">
          <cell r="C29">
            <v>862387</v>
          </cell>
          <cell r="F29">
            <v>21378079</v>
          </cell>
        </row>
        <row r="30">
          <cell r="C30">
            <v>22861</v>
          </cell>
          <cell r="F30">
            <v>881997</v>
          </cell>
        </row>
        <row r="31">
          <cell r="C31">
            <v>210592</v>
          </cell>
          <cell r="F31">
            <v>1967260</v>
          </cell>
        </row>
        <row r="32">
          <cell r="C32">
            <v>390227</v>
          </cell>
          <cell r="F32">
            <v>7439549</v>
          </cell>
        </row>
        <row r="33">
          <cell r="C33">
            <v>80713</v>
          </cell>
          <cell r="F33">
            <v>1427603</v>
          </cell>
        </row>
        <row r="34">
          <cell r="C34">
            <v>69343</v>
          </cell>
          <cell r="F34">
            <v>5610026</v>
          </cell>
        </row>
        <row r="35">
          <cell r="C35">
            <v>68203</v>
          </cell>
          <cell r="F35">
            <v>2186936</v>
          </cell>
        </row>
        <row r="36">
          <cell r="C36">
            <v>41211</v>
          </cell>
          <cell r="F36">
            <v>148394</v>
          </cell>
        </row>
        <row r="37">
          <cell r="C37">
            <v>57992</v>
          </cell>
          <cell r="F37">
            <v>1158249</v>
          </cell>
        </row>
        <row r="38">
          <cell r="C38">
            <v>84445</v>
          </cell>
          <cell r="F38">
            <v>2157117</v>
          </cell>
        </row>
        <row r="39">
          <cell r="C39">
            <v>122514</v>
          </cell>
          <cell r="F39">
            <v>2051922</v>
          </cell>
        </row>
        <row r="40">
          <cell r="C40">
            <v>582804</v>
          </cell>
          <cell r="F40">
            <v>5310744</v>
          </cell>
        </row>
        <row r="41">
          <cell r="C41">
            <v>62418</v>
          </cell>
          <cell r="F41">
            <v>489592</v>
          </cell>
        </row>
      </sheetData>
      <sheetData sheetId="9" refreshError="1"/>
      <sheetData sheetId="10">
        <row r="5">
          <cell r="C5">
            <v>55700</v>
          </cell>
          <cell r="F5">
            <v>3344729</v>
          </cell>
        </row>
        <row r="6">
          <cell r="C6">
            <v>53758</v>
          </cell>
          <cell r="F6">
            <v>3453817</v>
          </cell>
        </row>
        <row r="7">
          <cell r="C7">
            <v>71027</v>
          </cell>
          <cell r="F7">
            <v>2771499</v>
          </cell>
        </row>
        <row r="8">
          <cell r="C8">
            <v>68898</v>
          </cell>
          <cell r="F8">
            <v>5946127</v>
          </cell>
        </row>
        <row r="9">
          <cell r="C9">
            <v>12832</v>
          </cell>
          <cell r="F9">
            <v>1485689</v>
          </cell>
        </row>
        <row r="10">
          <cell r="C10">
            <v>12876</v>
          </cell>
          <cell r="F10">
            <v>2064609</v>
          </cell>
        </row>
        <row r="13">
          <cell r="C13">
            <v>4132</v>
          </cell>
          <cell r="F13">
            <v>385849</v>
          </cell>
        </row>
        <row r="20">
          <cell r="C20">
            <v>34838</v>
          </cell>
          <cell r="F20">
            <v>1077357</v>
          </cell>
        </row>
        <row r="21">
          <cell r="C21">
            <v>15745</v>
          </cell>
          <cell r="F21">
            <v>630615</v>
          </cell>
        </row>
        <row r="22">
          <cell r="C22">
            <v>5899395</v>
          </cell>
          <cell r="F22">
            <v>236364303</v>
          </cell>
        </row>
        <row r="23">
          <cell r="C23">
            <v>659598</v>
          </cell>
          <cell r="F23">
            <v>28170770</v>
          </cell>
        </row>
        <row r="24">
          <cell r="C24">
            <v>27738</v>
          </cell>
          <cell r="F24">
            <v>115727</v>
          </cell>
        </row>
        <row r="25">
          <cell r="C25">
            <v>216297</v>
          </cell>
          <cell r="F25">
            <v>1172218</v>
          </cell>
        </row>
        <row r="26">
          <cell r="C26">
            <v>827735</v>
          </cell>
          <cell r="F26">
            <v>9606380</v>
          </cell>
        </row>
        <row r="27">
          <cell r="C27">
            <v>347572</v>
          </cell>
          <cell r="F27">
            <v>2863097</v>
          </cell>
        </row>
        <row r="28">
          <cell r="C28">
            <v>28157</v>
          </cell>
          <cell r="F28">
            <v>395025</v>
          </cell>
        </row>
        <row r="29">
          <cell r="C29">
            <v>1248278</v>
          </cell>
          <cell r="F29">
            <v>11047745</v>
          </cell>
        </row>
        <row r="30">
          <cell r="C30">
            <v>1059412</v>
          </cell>
          <cell r="F30">
            <v>9741512</v>
          </cell>
        </row>
        <row r="31">
          <cell r="C31">
            <v>477754</v>
          </cell>
          <cell r="F31">
            <v>1982312</v>
          </cell>
        </row>
        <row r="32">
          <cell r="C32">
            <v>1321451</v>
          </cell>
          <cell r="F32">
            <v>8125839</v>
          </cell>
        </row>
        <row r="33">
          <cell r="C33">
            <v>840097</v>
          </cell>
          <cell r="F33">
            <v>2444051</v>
          </cell>
        </row>
        <row r="34">
          <cell r="C34">
            <v>228402</v>
          </cell>
          <cell r="F34">
            <v>2226515</v>
          </cell>
        </row>
        <row r="35">
          <cell r="C35">
            <v>114522</v>
          </cell>
          <cell r="F35">
            <v>889851</v>
          </cell>
        </row>
        <row r="36">
          <cell r="C36">
            <v>51238</v>
          </cell>
          <cell r="F36">
            <v>120431</v>
          </cell>
        </row>
        <row r="37">
          <cell r="C37">
            <v>324679</v>
          </cell>
          <cell r="F37">
            <v>3204392</v>
          </cell>
        </row>
        <row r="38">
          <cell r="C38">
            <v>514253</v>
          </cell>
          <cell r="F38">
            <v>7919640</v>
          </cell>
        </row>
        <row r="39">
          <cell r="C39">
            <v>441538</v>
          </cell>
          <cell r="F39">
            <v>5697172</v>
          </cell>
        </row>
        <row r="40">
          <cell r="C40">
            <v>955431</v>
          </cell>
          <cell r="F40">
            <v>5016983</v>
          </cell>
        </row>
        <row r="41">
          <cell r="C41">
            <v>250407</v>
          </cell>
          <cell r="F41">
            <v>1150463</v>
          </cell>
        </row>
      </sheetData>
      <sheetData sheetId="11" refreshError="1"/>
      <sheetData sheetId="12">
        <row r="11">
          <cell r="T11">
            <v>299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9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25</v>
          </cell>
        </row>
      </sheetData>
      <sheetData sheetId="7">
        <row r="5">
          <cell r="C5">
            <v>153</v>
          </cell>
          <cell r="D5">
            <v>6454</v>
          </cell>
          <cell r="F5">
            <v>30134</v>
          </cell>
          <cell r="G5">
            <v>384141</v>
          </cell>
        </row>
        <row r="6">
          <cell r="C6">
            <v>165</v>
          </cell>
          <cell r="D6">
            <v>3949</v>
          </cell>
          <cell r="F6">
            <v>53952</v>
          </cell>
          <cell r="G6">
            <v>275578</v>
          </cell>
        </row>
        <row r="7">
          <cell r="C7">
            <v>171</v>
          </cell>
          <cell r="D7">
            <v>5068</v>
          </cell>
          <cell r="F7">
            <v>7234</v>
          </cell>
          <cell r="G7">
            <v>193962</v>
          </cell>
        </row>
        <row r="8">
          <cell r="C8">
            <v>1</v>
          </cell>
          <cell r="D8">
            <v>5441</v>
          </cell>
          <cell r="F8">
            <v>2847</v>
          </cell>
          <cell r="G8">
            <v>432953</v>
          </cell>
        </row>
        <row r="9">
          <cell r="C9">
            <v>286</v>
          </cell>
          <cell r="D9">
            <v>950</v>
          </cell>
          <cell r="F9">
            <v>175741</v>
          </cell>
          <cell r="G9">
            <v>114957</v>
          </cell>
        </row>
        <row r="10">
          <cell r="C10">
            <v>1326</v>
          </cell>
          <cell r="D10">
            <v>1020</v>
          </cell>
          <cell r="F10">
            <v>1402446</v>
          </cell>
          <cell r="G10">
            <v>204007</v>
          </cell>
        </row>
        <row r="13">
          <cell r="C13">
            <v>0</v>
          </cell>
          <cell r="D13">
            <v>676</v>
          </cell>
          <cell r="F13">
            <v>0</v>
          </cell>
          <cell r="G13">
            <v>52384</v>
          </cell>
        </row>
        <row r="20">
          <cell r="C20">
            <v>51</v>
          </cell>
          <cell r="D20">
            <v>3870</v>
          </cell>
          <cell r="F20">
            <v>7329</v>
          </cell>
          <cell r="G20">
            <v>103504</v>
          </cell>
        </row>
        <row r="21">
          <cell r="C21">
            <v>0</v>
          </cell>
          <cell r="D21">
            <v>2336</v>
          </cell>
          <cell r="F21">
            <v>0</v>
          </cell>
          <cell r="G21">
            <v>71289</v>
          </cell>
        </row>
        <row r="22">
          <cell r="C22">
            <v>148887</v>
          </cell>
          <cell r="D22">
            <v>659286</v>
          </cell>
          <cell r="F22">
            <v>4042759</v>
          </cell>
          <cell r="G22">
            <v>28133491</v>
          </cell>
        </row>
        <row r="23">
          <cell r="C23">
            <v>32207</v>
          </cell>
          <cell r="D23">
            <v>95980</v>
          </cell>
          <cell r="F23">
            <v>418676</v>
          </cell>
          <cell r="G23">
            <v>4460043</v>
          </cell>
        </row>
        <row r="24">
          <cell r="C24">
            <v>3397</v>
          </cell>
          <cell r="D24">
            <v>3864</v>
          </cell>
          <cell r="F24">
            <v>46006</v>
          </cell>
          <cell r="G24">
            <v>9962</v>
          </cell>
        </row>
        <row r="25">
          <cell r="C25">
            <v>2477</v>
          </cell>
          <cell r="D25">
            <v>13717</v>
          </cell>
          <cell r="F25">
            <v>138120</v>
          </cell>
          <cell r="G25">
            <v>177427</v>
          </cell>
        </row>
        <row r="26">
          <cell r="C26">
            <v>5781</v>
          </cell>
          <cell r="D26">
            <v>82516</v>
          </cell>
          <cell r="F26">
            <v>338700</v>
          </cell>
          <cell r="G26">
            <v>1067919</v>
          </cell>
        </row>
        <row r="27">
          <cell r="C27">
            <v>7987</v>
          </cell>
          <cell r="D27">
            <v>42981</v>
          </cell>
          <cell r="F27">
            <v>288109</v>
          </cell>
          <cell r="G27">
            <v>415695</v>
          </cell>
        </row>
        <row r="28">
          <cell r="C28">
            <v>27</v>
          </cell>
          <cell r="D28">
            <v>6084</v>
          </cell>
          <cell r="F28">
            <v>133</v>
          </cell>
          <cell r="G28">
            <v>58550</v>
          </cell>
        </row>
        <row r="29">
          <cell r="C29">
            <v>67744</v>
          </cell>
          <cell r="D29">
            <v>156852</v>
          </cell>
          <cell r="F29">
            <v>1796056</v>
          </cell>
          <cell r="G29">
            <v>1209435</v>
          </cell>
        </row>
        <row r="30">
          <cell r="C30">
            <v>1760</v>
          </cell>
          <cell r="D30">
            <v>120233</v>
          </cell>
          <cell r="F30">
            <v>72871</v>
          </cell>
          <cell r="G30">
            <v>1403328</v>
          </cell>
        </row>
        <row r="31">
          <cell r="C31">
            <v>26318</v>
          </cell>
          <cell r="D31">
            <v>44432</v>
          </cell>
          <cell r="F31">
            <v>256564</v>
          </cell>
          <cell r="G31">
            <v>189432</v>
          </cell>
        </row>
        <row r="32">
          <cell r="C32">
            <v>43273</v>
          </cell>
          <cell r="D32">
            <v>115627</v>
          </cell>
          <cell r="F32">
            <v>905678</v>
          </cell>
          <cell r="G32">
            <v>729288</v>
          </cell>
        </row>
        <row r="33">
          <cell r="C33">
            <v>5259</v>
          </cell>
          <cell r="D33">
            <v>134861</v>
          </cell>
          <cell r="F33">
            <v>128756</v>
          </cell>
          <cell r="G33">
            <v>385505</v>
          </cell>
        </row>
        <row r="34">
          <cell r="C34">
            <v>9818</v>
          </cell>
          <cell r="D34">
            <v>11309</v>
          </cell>
          <cell r="F34">
            <v>860602</v>
          </cell>
          <cell r="G34">
            <v>186037</v>
          </cell>
        </row>
        <row r="35">
          <cell r="C35">
            <v>5978</v>
          </cell>
          <cell r="D35">
            <v>13453</v>
          </cell>
          <cell r="F35">
            <v>228744</v>
          </cell>
          <cell r="G35">
            <v>82908</v>
          </cell>
        </row>
        <row r="36">
          <cell r="C36">
            <v>54</v>
          </cell>
          <cell r="D36">
            <v>4679</v>
          </cell>
          <cell r="F36">
            <v>3962</v>
          </cell>
          <cell r="G36">
            <v>15701</v>
          </cell>
        </row>
        <row r="37">
          <cell r="C37">
            <v>5875</v>
          </cell>
          <cell r="D37">
            <v>21810</v>
          </cell>
          <cell r="F37">
            <v>100325</v>
          </cell>
          <cell r="G37">
            <v>239137</v>
          </cell>
        </row>
        <row r="38">
          <cell r="C38">
            <v>8705</v>
          </cell>
          <cell r="D38">
            <v>35452</v>
          </cell>
          <cell r="F38">
            <v>225150</v>
          </cell>
          <cell r="G38">
            <v>679414</v>
          </cell>
        </row>
        <row r="39">
          <cell r="C39">
            <v>8388</v>
          </cell>
          <cell r="D39">
            <v>41496</v>
          </cell>
          <cell r="F39">
            <v>159529</v>
          </cell>
          <cell r="G39">
            <v>501032</v>
          </cell>
        </row>
        <row r="40">
          <cell r="C40">
            <v>70353</v>
          </cell>
          <cell r="D40">
            <v>112762</v>
          </cell>
          <cell r="F40">
            <v>714169</v>
          </cell>
          <cell r="G40">
            <v>567829</v>
          </cell>
        </row>
        <row r="41">
          <cell r="C41">
            <v>7977</v>
          </cell>
          <cell r="D41">
            <v>21725</v>
          </cell>
          <cell r="F41">
            <v>72126</v>
          </cell>
          <cell r="G41">
            <v>117327</v>
          </cell>
        </row>
      </sheetData>
      <sheetData sheetId="8">
        <row r="5">
          <cell r="C5">
            <v>4018</v>
          </cell>
          <cell r="F5">
            <v>1793028</v>
          </cell>
        </row>
        <row r="6">
          <cell r="C6">
            <v>322</v>
          </cell>
          <cell r="F6">
            <v>171486</v>
          </cell>
        </row>
        <row r="7">
          <cell r="C7">
            <v>718</v>
          </cell>
          <cell r="F7">
            <v>32215</v>
          </cell>
        </row>
        <row r="8">
          <cell r="C8">
            <v>145</v>
          </cell>
          <cell r="F8">
            <v>92361</v>
          </cell>
        </row>
        <row r="9">
          <cell r="C9">
            <v>3343</v>
          </cell>
          <cell r="F9">
            <v>2429520</v>
          </cell>
        </row>
        <row r="10">
          <cell r="C10">
            <v>18689</v>
          </cell>
          <cell r="F10">
            <v>18469436</v>
          </cell>
        </row>
        <row r="13">
          <cell r="C13">
            <v>133</v>
          </cell>
          <cell r="F13">
            <v>40571</v>
          </cell>
        </row>
        <row r="20">
          <cell r="C20">
            <v>1946</v>
          </cell>
          <cell r="F20">
            <v>185914</v>
          </cell>
        </row>
        <row r="21">
          <cell r="C21">
            <v>619</v>
          </cell>
          <cell r="F21">
            <v>48016</v>
          </cell>
        </row>
        <row r="22">
          <cell r="C22">
            <v>1073761</v>
          </cell>
          <cell r="F22">
            <v>27677522</v>
          </cell>
        </row>
        <row r="23">
          <cell r="C23">
            <v>141714</v>
          </cell>
          <cell r="F23">
            <v>1562211</v>
          </cell>
        </row>
        <row r="24">
          <cell r="C24">
            <v>28797</v>
          </cell>
          <cell r="F24">
            <v>782219</v>
          </cell>
        </row>
        <row r="25">
          <cell r="C25">
            <v>26601</v>
          </cell>
          <cell r="F25">
            <v>1191513</v>
          </cell>
        </row>
        <row r="26">
          <cell r="C26">
            <v>68719</v>
          </cell>
          <cell r="F26">
            <v>3209509</v>
          </cell>
        </row>
        <row r="27">
          <cell r="C27">
            <v>76056</v>
          </cell>
          <cell r="F27">
            <v>2362709</v>
          </cell>
        </row>
        <row r="28">
          <cell r="C28">
            <v>820</v>
          </cell>
          <cell r="F28">
            <v>12320</v>
          </cell>
        </row>
        <row r="29">
          <cell r="C29">
            <v>794643</v>
          </cell>
          <cell r="F29">
            <v>19582023</v>
          </cell>
        </row>
        <row r="30">
          <cell r="C30">
            <v>21101</v>
          </cell>
          <cell r="F30">
            <v>809126</v>
          </cell>
        </row>
        <row r="31">
          <cell r="C31">
            <v>184274</v>
          </cell>
          <cell r="F31">
            <v>1710696</v>
          </cell>
        </row>
        <row r="32">
          <cell r="C32">
            <v>346954</v>
          </cell>
          <cell r="F32">
            <v>6533871</v>
          </cell>
        </row>
        <row r="33">
          <cell r="C33">
            <v>75454</v>
          </cell>
          <cell r="F33">
            <v>1298847</v>
          </cell>
        </row>
        <row r="34">
          <cell r="C34">
            <v>59525</v>
          </cell>
          <cell r="F34">
            <v>4749424</v>
          </cell>
        </row>
        <row r="35">
          <cell r="C35">
            <v>62225</v>
          </cell>
          <cell r="F35">
            <v>1958192</v>
          </cell>
        </row>
        <row r="36">
          <cell r="C36">
            <v>41157</v>
          </cell>
          <cell r="F36">
            <v>144432</v>
          </cell>
        </row>
        <row r="37">
          <cell r="C37">
            <v>52117</v>
          </cell>
          <cell r="F37">
            <v>1057924</v>
          </cell>
        </row>
        <row r="38">
          <cell r="C38">
            <v>75740</v>
          </cell>
          <cell r="F38">
            <v>1931967</v>
          </cell>
        </row>
        <row r="39">
          <cell r="C39">
            <v>114126</v>
          </cell>
          <cell r="F39">
            <v>1892393</v>
          </cell>
        </row>
        <row r="40">
          <cell r="C40">
            <v>512451</v>
          </cell>
          <cell r="F40">
            <v>4596575</v>
          </cell>
        </row>
        <row r="41">
          <cell r="C41">
            <v>54441</v>
          </cell>
          <cell r="F41">
            <v>417466</v>
          </cell>
        </row>
      </sheetData>
      <sheetData sheetId="9" refreshError="1"/>
      <sheetData sheetId="10">
        <row r="5">
          <cell r="C5">
            <v>49246</v>
          </cell>
          <cell r="F5">
            <v>2960588</v>
          </cell>
        </row>
        <row r="6">
          <cell r="C6">
            <v>49809</v>
          </cell>
          <cell r="F6">
            <v>3178239</v>
          </cell>
        </row>
        <row r="7">
          <cell r="C7">
            <v>65959</v>
          </cell>
          <cell r="F7">
            <v>2577537</v>
          </cell>
        </row>
        <row r="8">
          <cell r="C8">
            <v>63457</v>
          </cell>
          <cell r="F8">
            <v>5513174</v>
          </cell>
        </row>
        <row r="9">
          <cell r="C9">
            <v>11882</v>
          </cell>
          <cell r="F9">
            <v>1370732</v>
          </cell>
        </row>
        <row r="10">
          <cell r="C10">
            <v>11856</v>
          </cell>
          <cell r="F10">
            <v>1860602</v>
          </cell>
        </row>
        <row r="13">
          <cell r="C13">
            <v>3456</v>
          </cell>
          <cell r="F13">
            <v>333465</v>
          </cell>
        </row>
        <row r="20">
          <cell r="C20">
            <v>30968</v>
          </cell>
          <cell r="F20">
            <v>973853</v>
          </cell>
        </row>
        <row r="21">
          <cell r="C21">
            <v>13409</v>
          </cell>
          <cell r="F21">
            <v>559326</v>
          </cell>
        </row>
        <row r="22">
          <cell r="C22">
            <v>5240109</v>
          </cell>
          <cell r="F22">
            <v>208230812</v>
          </cell>
        </row>
        <row r="23">
          <cell r="C23">
            <v>563618</v>
          </cell>
          <cell r="F23">
            <v>23710727</v>
          </cell>
        </row>
        <row r="24">
          <cell r="C24">
            <v>23874</v>
          </cell>
          <cell r="F24">
            <v>105765</v>
          </cell>
        </row>
        <row r="25">
          <cell r="C25">
            <v>202580</v>
          </cell>
          <cell r="F25">
            <v>994791</v>
          </cell>
        </row>
        <row r="26">
          <cell r="C26">
            <v>745219</v>
          </cell>
          <cell r="F26">
            <v>8538461</v>
          </cell>
        </row>
        <row r="27">
          <cell r="C27">
            <v>304591</v>
          </cell>
          <cell r="F27">
            <v>2447402</v>
          </cell>
        </row>
        <row r="28">
          <cell r="C28">
            <v>22073</v>
          </cell>
          <cell r="F28">
            <v>336475</v>
          </cell>
        </row>
        <row r="29">
          <cell r="C29">
            <v>1091426</v>
          </cell>
          <cell r="F29">
            <v>9838310</v>
          </cell>
        </row>
        <row r="30">
          <cell r="C30">
            <v>939179</v>
          </cell>
          <cell r="F30">
            <v>8338184</v>
          </cell>
        </row>
        <row r="31">
          <cell r="C31">
            <v>433322</v>
          </cell>
          <cell r="F31">
            <v>1792880</v>
          </cell>
        </row>
        <row r="32">
          <cell r="C32">
            <v>1205824</v>
          </cell>
          <cell r="F32">
            <v>7396551</v>
          </cell>
        </row>
        <row r="33">
          <cell r="C33">
            <v>705236</v>
          </cell>
          <cell r="F33">
            <v>2058546</v>
          </cell>
        </row>
        <row r="34">
          <cell r="C34">
            <v>217093</v>
          </cell>
          <cell r="F34">
            <v>2040478</v>
          </cell>
        </row>
        <row r="35">
          <cell r="C35">
            <v>101069</v>
          </cell>
          <cell r="F35">
            <v>806943</v>
          </cell>
        </row>
        <row r="36">
          <cell r="C36">
            <v>46559</v>
          </cell>
          <cell r="F36">
            <v>104730</v>
          </cell>
        </row>
        <row r="37">
          <cell r="C37">
            <v>302869</v>
          </cell>
          <cell r="F37">
            <v>2965255</v>
          </cell>
        </row>
        <row r="38">
          <cell r="C38">
            <v>478801</v>
          </cell>
          <cell r="F38">
            <v>7240226</v>
          </cell>
        </row>
        <row r="39">
          <cell r="C39">
            <v>400042</v>
          </cell>
          <cell r="F39">
            <v>5196140</v>
          </cell>
        </row>
        <row r="40">
          <cell r="C40">
            <v>842669</v>
          </cell>
          <cell r="F40">
            <v>4449154</v>
          </cell>
        </row>
        <row r="41">
          <cell r="C41">
            <v>228682</v>
          </cell>
          <cell r="F41">
            <v>1033136</v>
          </cell>
        </row>
      </sheetData>
      <sheetData sheetId="11" refreshError="1"/>
      <sheetData sheetId="12">
        <row r="11">
          <cell r="R11">
            <v>1480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8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E8">
            <v>18</v>
          </cell>
        </row>
      </sheetData>
      <sheetData sheetId="7">
        <row r="5">
          <cell r="C5">
            <v>88</v>
          </cell>
          <cell r="D5">
            <v>5891</v>
          </cell>
          <cell r="F5">
            <v>113812</v>
          </cell>
          <cell r="G5">
            <v>378696</v>
          </cell>
        </row>
        <row r="6">
          <cell r="C6">
            <v>46</v>
          </cell>
          <cell r="D6">
            <v>12023</v>
          </cell>
          <cell r="F6">
            <v>40915</v>
          </cell>
          <cell r="G6">
            <v>839625</v>
          </cell>
        </row>
        <row r="7">
          <cell r="C7">
            <v>0</v>
          </cell>
          <cell r="D7">
            <v>5681</v>
          </cell>
          <cell r="F7">
            <v>0</v>
          </cell>
          <cell r="G7">
            <v>201698</v>
          </cell>
        </row>
        <row r="8">
          <cell r="C8">
            <v>20</v>
          </cell>
          <cell r="D8">
            <v>9042</v>
          </cell>
          <cell r="F8">
            <v>16716</v>
          </cell>
          <cell r="G8">
            <v>690988</v>
          </cell>
        </row>
        <row r="9">
          <cell r="C9">
            <v>506</v>
          </cell>
          <cell r="D9">
            <v>1905</v>
          </cell>
          <cell r="F9">
            <v>321563</v>
          </cell>
          <cell r="G9">
            <v>172178</v>
          </cell>
        </row>
        <row r="10">
          <cell r="C10">
            <v>2156</v>
          </cell>
          <cell r="D10">
            <v>2291</v>
          </cell>
          <cell r="F10">
            <v>1926791</v>
          </cell>
          <cell r="G10">
            <v>408250</v>
          </cell>
        </row>
        <row r="13">
          <cell r="C13">
            <v>1</v>
          </cell>
          <cell r="D13">
            <v>167</v>
          </cell>
          <cell r="F13">
            <v>3115</v>
          </cell>
          <cell r="G13">
            <v>27474</v>
          </cell>
        </row>
        <row r="20">
          <cell r="C20">
            <v>114</v>
          </cell>
          <cell r="D20">
            <v>2224</v>
          </cell>
          <cell r="F20">
            <v>11132</v>
          </cell>
          <cell r="G20">
            <v>53491</v>
          </cell>
        </row>
        <row r="21">
          <cell r="C21">
            <v>81</v>
          </cell>
          <cell r="D21">
            <v>1132</v>
          </cell>
          <cell r="F21">
            <v>7357</v>
          </cell>
          <cell r="G21">
            <v>46090</v>
          </cell>
        </row>
        <row r="22">
          <cell r="C22">
            <v>134423</v>
          </cell>
          <cell r="D22">
            <v>595301</v>
          </cell>
          <cell r="F22">
            <v>3262170</v>
          </cell>
          <cell r="G22">
            <v>29273195</v>
          </cell>
        </row>
        <row r="23">
          <cell r="C23">
            <v>27116</v>
          </cell>
          <cell r="D23">
            <v>88669</v>
          </cell>
          <cell r="F23">
            <v>237434</v>
          </cell>
          <cell r="G23">
            <v>4172588</v>
          </cell>
        </row>
        <row r="24">
          <cell r="C24">
            <v>2838</v>
          </cell>
          <cell r="D24">
            <v>2861</v>
          </cell>
          <cell r="F24">
            <v>158642</v>
          </cell>
          <cell r="G24">
            <v>26866</v>
          </cell>
        </row>
        <row r="25">
          <cell r="C25">
            <v>1426</v>
          </cell>
          <cell r="D25">
            <v>18728</v>
          </cell>
          <cell r="F25">
            <v>84976</v>
          </cell>
          <cell r="G25">
            <v>93390</v>
          </cell>
        </row>
        <row r="26">
          <cell r="C26">
            <v>11845</v>
          </cell>
          <cell r="D26">
            <v>48939</v>
          </cell>
          <cell r="F26">
            <v>583866</v>
          </cell>
          <cell r="G26">
            <v>766212</v>
          </cell>
        </row>
        <row r="27">
          <cell r="C27">
            <v>6712</v>
          </cell>
          <cell r="D27">
            <v>31680</v>
          </cell>
          <cell r="F27">
            <v>259862</v>
          </cell>
          <cell r="G27">
            <v>466615</v>
          </cell>
        </row>
        <row r="28">
          <cell r="C28">
            <v>428</v>
          </cell>
          <cell r="D28">
            <v>2688</v>
          </cell>
          <cell r="F28">
            <v>5052</v>
          </cell>
          <cell r="G28">
            <v>48662</v>
          </cell>
        </row>
        <row r="29">
          <cell r="C29">
            <v>80424</v>
          </cell>
          <cell r="D29">
            <v>85296</v>
          </cell>
          <cell r="F29">
            <v>2076320</v>
          </cell>
          <cell r="G29">
            <v>866353</v>
          </cell>
        </row>
        <row r="30">
          <cell r="C30">
            <v>2229</v>
          </cell>
          <cell r="D30">
            <v>94370</v>
          </cell>
          <cell r="F30">
            <v>114426</v>
          </cell>
          <cell r="G30">
            <v>808514</v>
          </cell>
        </row>
        <row r="31">
          <cell r="C31">
            <v>25007</v>
          </cell>
          <cell r="D31">
            <v>42395</v>
          </cell>
          <cell r="F31">
            <v>180702</v>
          </cell>
          <cell r="G31">
            <v>193212</v>
          </cell>
        </row>
        <row r="32">
          <cell r="C32">
            <v>45285</v>
          </cell>
          <cell r="D32">
            <v>139425</v>
          </cell>
          <cell r="F32">
            <v>853780</v>
          </cell>
          <cell r="G32">
            <v>964574</v>
          </cell>
        </row>
        <row r="33">
          <cell r="C33">
            <v>7052</v>
          </cell>
          <cell r="D33">
            <v>81848</v>
          </cell>
          <cell r="F33">
            <v>135406</v>
          </cell>
          <cell r="G33">
            <v>207251</v>
          </cell>
        </row>
        <row r="34">
          <cell r="C34">
            <v>7665</v>
          </cell>
          <cell r="D34">
            <v>23786</v>
          </cell>
          <cell r="F34">
            <v>613724</v>
          </cell>
          <cell r="G34">
            <v>254846</v>
          </cell>
        </row>
        <row r="35">
          <cell r="C35">
            <v>9487</v>
          </cell>
          <cell r="D35">
            <v>7542</v>
          </cell>
          <cell r="F35">
            <v>329614</v>
          </cell>
          <cell r="G35">
            <v>60964</v>
          </cell>
        </row>
        <row r="36">
          <cell r="C36">
            <v>1429</v>
          </cell>
          <cell r="D36">
            <v>5276</v>
          </cell>
          <cell r="F36">
            <v>4193</v>
          </cell>
          <cell r="G36">
            <v>13354</v>
          </cell>
        </row>
        <row r="37">
          <cell r="C37">
            <v>4381</v>
          </cell>
          <cell r="D37">
            <v>31771</v>
          </cell>
          <cell r="F37">
            <v>83708</v>
          </cell>
          <cell r="G37">
            <v>377682</v>
          </cell>
        </row>
        <row r="38">
          <cell r="C38">
            <v>7091</v>
          </cell>
          <cell r="D38">
            <v>47717</v>
          </cell>
          <cell r="F38">
            <v>179919</v>
          </cell>
          <cell r="G38">
            <v>917145</v>
          </cell>
        </row>
        <row r="39">
          <cell r="C39">
            <v>9892</v>
          </cell>
          <cell r="D39">
            <v>51326</v>
          </cell>
          <cell r="F39">
            <v>165011</v>
          </cell>
          <cell r="G39">
            <v>531638</v>
          </cell>
        </row>
        <row r="40">
          <cell r="C40">
            <v>75287</v>
          </cell>
          <cell r="D40">
            <v>132485</v>
          </cell>
          <cell r="F40">
            <v>755823</v>
          </cell>
          <cell r="G40">
            <v>748248</v>
          </cell>
        </row>
        <row r="41">
          <cell r="C41">
            <v>5729</v>
          </cell>
          <cell r="D41">
            <v>36589</v>
          </cell>
          <cell r="F41">
            <v>44275</v>
          </cell>
          <cell r="G41">
            <v>168130</v>
          </cell>
        </row>
      </sheetData>
      <sheetData sheetId="8">
        <row r="5">
          <cell r="C5">
            <v>3930</v>
          </cell>
          <cell r="F5">
            <v>1679216</v>
          </cell>
        </row>
        <row r="6">
          <cell r="C6">
            <v>276</v>
          </cell>
          <cell r="F6">
            <v>130571</v>
          </cell>
        </row>
        <row r="7">
          <cell r="C7">
            <v>718</v>
          </cell>
          <cell r="F7">
            <v>32215</v>
          </cell>
        </row>
        <row r="8">
          <cell r="C8">
            <v>125</v>
          </cell>
          <cell r="F8">
            <v>75645</v>
          </cell>
        </row>
        <row r="9">
          <cell r="C9">
            <v>2837</v>
          </cell>
          <cell r="F9">
            <v>2107957</v>
          </cell>
        </row>
        <row r="10">
          <cell r="C10">
            <v>16533</v>
          </cell>
          <cell r="F10">
            <v>16542645</v>
          </cell>
        </row>
        <row r="13">
          <cell r="C13">
            <v>132</v>
          </cell>
          <cell r="F13">
            <v>37456</v>
          </cell>
        </row>
        <row r="20">
          <cell r="C20">
            <v>1832</v>
          </cell>
          <cell r="F20">
            <v>174782</v>
          </cell>
        </row>
        <row r="21">
          <cell r="C21">
            <v>538</v>
          </cell>
          <cell r="F21">
            <v>40659</v>
          </cell>
        </row>
        <row r="22">
          <cell r="C22">
            <v>939338</v>
          </cell>
          <cell r="F22">
            <v>24415352</v>
          </cell>
        </row>
        <row r="23">
          <cell r="C23">
            <v>114598</v>
          </cell>
          <cell r="F23">
            <v>1324777</v>
          </cell>
        </row>
        <row r="24">
          <cell r="C24">
            <v>25959</v>
          </cell>
          <cell r="F24">
            <v>623577</v>
          </cell>
        </row>
        <row r="25">
          <cell r="C25">
            <v>25175</v>
          </cell>
          <cell r="F25">
            <v>1106537</v>
          </cell>
        </row>
        <row r="26">
          <cell r="C26">
            <v>56874</v>
          </cell>
          <cell r="F26">
            <v>2625643</v>
          </cell>
        </row>
        <row r="27">
          <cell r="C27">
            <v>69344</v>
          </cell>
          <cell r="F27">
            <v>2102847</v>
          </cell>
        </row>
        <row r="28">
          <cell r="C28">
            <v>392</v>
          </cell>
          <cell r="F28">
            <v>7268</v>
          </cell>
        </row>
        <row r="29">
          <cell r="C29">
            <v>714219</v>
          </cell>
          <cell r="F29">
            <v>17505703</v>
          </cell>
        </row>
        <row r="30">
          <cell r="C30">
            <v>18872</v>
          </cell>
          <cell r="F30">
            <v>694700</v>
          </cell>
        </row>
        <row r="31">
          <cell r="C31">
            <v>159267</v>
          </cell>
          <cell r="F31">
            <v>1529994</v>
          </cell>
        </row>
        <row r="32">
          <cell r="C32">
            <v>301669</v>
          </cell>
          <cell r="F32">
            <v>5680091</v>
          </cell>
        </row>
        <row r="33">
          <cell r="C33">
            <v>68402</v>
          </cell>
          <cell r="F33">
            <v>1163441</v>
          </cell>
        </row>
        <row r="34">
          <cell r="C34">
            <v>51860</v>
          </cell>
          <cell r="F34">
            <v>4135700</v>
          </cell>
        </row>
        <row r="35">
          <cell r="C35">
            <v>52738</v>
          </cell>
          <cell r="F35">
            <v>1628578</v>
          </cell>
        </row>
        <row r="36">
          <cell r="C36">
            <v>39728</v>
          </cell>
          <cell r="F36">
            <v>140239</v>
          </cell>
        </row>
        <row r="37">
          <cell r="C37">
            <v>47736</v>
          </cell>
          <cell r="F37">
            <v>974216</v>
          </cell>
        </row>
        <row r="38">
          <cell r="C38">
            <v>68649</v>
          </cell>
          <cell r="F38">
            <v>1752048</v>
          </cell>
        </row>
        <row r="39">
          <cell r="C39">
            <v>104234</v>
          </cell>
          <cell r="F39">
            <v>1727382</v>
          </cell>
        </row>
        <row r="40">
          <cell r="C40">
            <v>437164</v>
          </cell>
          <cell r="F40">
            <v>3840752</v>
          </cell>
        </row>
        <row r="41">
          <cell r="C41">
            <v>48712</v>
          </cell>
          <cell r="F41">
            <v>373191</v>
          </cell>
        </row>
      </sheetData>
      <sheetData sheetId="9"/>
      <sheetData sheetId="10">
        <row r="5">
          <cell r="C5">
            <v>43355</v>
          </cell>
          <cell r="F5">
            <v>2581892</v>
          </cell>
        </row>
        <row r="6">
          <cell r="C6">
            <v>37786</v>
          </cell>
          <cell r="F6">
            <v>2338614</v>
          </cell>
        </row>
        <row r="7">
          <cell r="C7">
            <v>60278</v>
          </cell>
          <cell r="F7">
            <v>2375839</v>
          </cell>
        </row>
        <row r="8">
          <cell r="C8">
            <v>54415</v>
          </cell>
          <cell r="F8">
            <v>4822186</v>
          </cell>
        </row>
        <row r="9">
          <cell r="C9">
            <v>9977</v>
          </cell>
          <cell r="F9">
            <v>1198554</v>
          </cell>
        </row>
        <row r="10">
          <cell r="C10">
            <v>9565</v>
          </cell>
          <cell r="F10">
            <v>1452352</v>
          </cell>
        </row>
        <row r="13">
          <cell r="C13">
            <v>3289</v>
          </cell>
          <cell r="F13">
            <v>305991</v>
          </cell>
        </row>
        <row r="20">
          <cell r="C20">
            <v>28744</v>
          </cell>
          <cell r="F20">
            <v>920362</v>
          </cell>
        </row>
        <row r="21">
          <cell r="C21">
            <v>12277</v>
          </cell>
          <cell r="F21">
            <v>513236</v>
          </cell>
        </row>
        <row r="22">
          <cell r="C22">
            <v>4644808</v>
          </cell>
          <cell r="F22">
            <v>178957617</v>
          </cell>
        </row>
        <row r="23">
          <cell r="C23">
            <v>474949</v>
          </cell>
          <cell r="F23">
            <v>19538139</v>
          </cell>
        </row>
        <row r="24">
          <cell r="C24">
            <v>21013</v>
          </cell>
          <cell r="F24">
            <v>78899</v>
          </cell>
        </row>
        <row r="25">
          <cell r="C25">
            <v>183852</v>
          </cell>
          <cell r="F25">
            <v>901401</v>
          </cell>
        </row>
        <row r="26">
          <cell r="C26">
            <v>696280</v>
          </cell>
          <cell r="F26">
            <v>7772249</v>
          </cell>
        </row>
        <row r="27">
          <cell r="C27">
            <v>272911</v>
          </cell>
          <cell r="F27">
            <v>1980787</v>
          </cell>
        </row>
        <row r="28">
          <cell r="C28">
            <v>19385</v>
          </cell>
          <cell r="F28">
            <v>287813</v>
          </cell>
        </row>
        <row r="29">
          <cell r="C29">
            <v>1006130</v>
          </cell>
          <cell r="F29">
            <v>8971957</v>
          </cell>
        </row>
        <row r="30">
          <cell r="C30">
            <v>844809</v>
          </cell>
          <cell r="F30">
            <v>7529670</v>
          </cell>
        </row>
        <row r="31">
          <cell r="C31">
            <v>390927</v>
          </cell>
          <cell r="F31">
            <v>1599668</v>
          </cell>
        </row>
        <row r="32">
          <cell r="C32">
            <v>1066399</v>
          </cell>
          <cell r="F32">
            <v>6431977</v>
          </cell>
        </row>
        <row r="33">
          <cell r="C33">
            <v>623388</v>
          </cell>
          <cell r="F33">
            <v>1851295</v>
          </cell>
        </row>
        <row r="34">
          <cell r="C34">
            <v>193307</v>
          </cell>
          <cell r="F34">
            <v>1785632</v>
          </cell>
        </row>
        <row r="35">
          <cell r="C35">
            <v>93527</v>
          </cell>
          <cell r="F35">
            <v>745979</v>
          </cell>
        </row>
        <row r="36">
          <cell r="C36">
            <v>41283</v>
          </cell>
          <cell r="F36">
            <v>91376</v>
          </cell>
        </row>
        <row r="37">
          <cell r="C37">
            <v>271098</v>
          </cell>
          <cell r="F37">
            <v>2587573</v>
          </cell>
        </row>
        <row r="38">
          <cell r="C38">
            <v>431084</v>
          </cell>
          <cell r="F38">
            <v>6323081</v>
          </cell>
        </row>
        <row r="39">
          <cell r="C39">
            <v>348716</v>
          </cell>
          <cell r="F39">
            <v>4664502</v>
          </cell>
        </row>
        <row r="40">
          <cell r="C40">
            <v>710184</v>
          </cell>
          <cell r="F40">
            <v>3700906</v>
          </cell>
        </row>
        <row r="41">
          <cell r="C41">
            <v>192093</v>
          </cell>
          <cell r="F41">
            <v>865006</v>
          </cell>
        </row>
      </sheetData>
      <sheetData sheetId="11"/>
      <sheetData sheetId="12">
        <row r="11">
          <cell r="P11">
            <v>2063</v>
          </cell>
        </row>
      </sheetData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7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17</v>
          </cell>
        </row>
      </sheetData>
      <sheetData sheetId="7">
        <row r="5">
          <cell r="C5">
            <v>67</v>
          </cell>
          <cell r="D5">
            <v>5552</v>
          </cell>
          <cell r="F5">
            <v>25241</v>
          </cell>
          <cell r="G5">
            <v>360488</v>
          </cell>
        </row>
        <row r="6">
          <cell r="C6">
            <v>0</v>
          </cell>
          <cell r="D6">
            <v>9146</v>
          </cell>
          <cell r="F6">
            <v>0</v>
          </cell>
          <cell r="G6">
            <v>626121</v>
          </cell>
        </row>
        <row r="7">
          <cell r="C7">
            <v>219</v>
          </cell>
          <cell r="D7">
            <v>3759</v>
          </cell>
          <cell r="F7">
            <v>9639</v>
          </cell>
          <cell r="G7">
            <v>181197</v>
          </cell>
        </row>
        <row r="8">
          <cell r="C8">
            <v>0</v>
          </cell>
          <cell r="D8">
            <v>8083</v>
          </cell>
          <cell r="F8">
            <v>0</v>
          </cell>
          <cell r="G8">
            <v>773342</v>
          </cell>
        </row>
        <row r="9">
          <cell r="C9">
            <v>386</v>
          </cell>
          <cell r="D9">
            <v>1576</v>
          </cell>
          <cell r="F9">
            <v>249034</v>
          </cell>
          <cell r="G9">
            <v>197989</v>
          </cell>
        </row>
        <row r="10">
          <cell r="C10">
            <v>3954</v>
          </cell>
          <cell r="D10">
            <v>2559</v>
          </cell>
          <cell r="F10">
            <v>3756196</v>
          </cell>
          <cell r="G10">
            <v>423251</v>
          </cell>
        </row>
        <row r="13">
          <cell r="D13">
            <v>78</v>
          </cell>
          <cell r="F13">
            <v>0</v>
          </cell>
          <cell r="G13">
            <v>27491</v>
          </cell>
        </row>
        <row r="20">
          <cell r="C20">
            <v>489</v>
          </cell>
          <cell r="D20">
            <v>5580</v>
          </cell>
          <cell r="F20">
            <v>43011</v>
          </cell>
          <cell r="G20">
            <v>149051</v>
          </cell>
        </row>
        <row r="21">
          <cell r="C21">
            <v>133</v>
          </cell>
          <cell r="D21">
            <v>1766</v>
          </cell>
          <cell r="F21">
            <v>6900</v>
          </cell>
          <cell r="G21">
            <v>59436</v>
          </cell>
        </row>
        <row r="22">
          <cell r="C22">
            <v>120868</v>
          </cell>
          <cell r="D22">
            <v>727813</v>
          </cell>
          <cell r="F22">
            <v>2892467</v>
          </cell>
          <cell r="G22">
            <v>32967634</v>
          </cell>
        </row>
        <row r="23">
          <cell r="C23">
            <v>28143</v>
          </cell>
          <cell r="D23">
            <v>98161</v>
          </cell>
          <cell r="F23">
            <v>281022</v>
          </cell>
          <cell r="G23">
            <v>4419456</v>
          </cell>
        </row>
        <row r="24">
          <cell r="C24">
            <v>6198</v>
          </cell>
          <cell r="D24">
            <v>1782</v>
          </cell>
          <cell r="F24">
            <v>103052</v>
          </cell>
          <cell r="G24">
            <v>9576</v>
          </cell>
        </row>
        <row r="25">
          <cell r="C25">
            <v>2006</v>
          </cell>
          <cell r="D25">
            <v>36022</v>
          </cell>
          <cell r="F25">
            <v>101019</v>
          </cell>
          <cell r="G25">
            <v>129899</v>
          </cell>
        </row>
        <row r="26">
          <cell r="C26">
            <v>6676</v>
          </cell>
          <cell r="D26">
            <v>91203</v>
          </cell>
          <cell r="F26">
            <v>413001</v>
          </cell>
          <cell r="G26">
            <v>1104830</v>
          </cell>
        </row>
        <row r="27">
          <cell r="C27">
            <v>11253</v>
          </cell>
          <cell r="D27">
            <v>45941</v>
          </cell>
          <cell r="F27">
            <v>348674</v>
          </cell>
          <cell r="G27">
            <v>339740</v>
          </cell>
        </row>
        <row r="28">
          <cell r="C28">
            <v>15</v>
          </cell>
          <cell r="D28">
            <v>4289</v>
          </cell>
          <cell r="F28">
            <v>151</v>
          </cell>
          <cell r="G28">
            <v>64750</v>
          </cell>
        </row>
        <row r="29">
          <cell r="C29">
            <v>101526</v>
          </cell>
          <cell r="D29">
            <v>156053</v>
          </cell>
          <cell r="F29">
            <v>2509413</v>
          </cell>
          <cell r="G29">
            <v>1401015</v>
          </cell>
        </row>
        <row r="30">
          <cell r="C30">
            <v>3044</v>
          </cell>
          <cell r="D30">
            <v>129947</v>
          </cell>
          <cell r="F30">
            <v>105830</v>
          </cell>
          <cell r="G30">
            <v>1244232</v>
          </cell>
        </row>
        <row r="31">
          <cell r="C31">
            <v>14755</v>
          </cell>
          <cell r="D31">
            <v>48197</v>
          </cell>
          <cell r="F31">
            <v>160920</v>
          </cell>
          <cell r="G31">
            <v>215231</v>
          </cell>
        </row>
        <row r="32">
          <cell r="C32">
            <v>64123</v>
          </cell>
          <cell r="D32">
            <v>164186</v>
          </cell>
          <cell r="F32">
            <v>867818</v>
          </cell>
          <cell r="G32">
            <v>1042782</v>
          </cell>
        </row>
        <row r="33">
          <cell r="C33">
            <v>6392</v>
          </cell>
          <cell r="D33">
            <v>126537</v>
          </cell>
          <cell r="F33">
            <v>137925</v>
          </cell>
          <cell r="G33">
            <v>384237</v>
          </cell>
        </row>
        <row r="34">
          <cell r="C34">
            <v>8566</v>
          </cell>
          <cell r="D34">
            <v>16957</v>
          </cell>
          <cell r="F34">
            <v>699710</v>
          </cell>
          <cell r="G34">
            <v>191956</v>
          </cell>
        </row>
        <row r="35">
          <cell r="C35">
            <v>9949</v>
          </cell>
          <cell r="D35">
            <v>17534</v>
          </cell>
          <cell r="F35">
            <v>201599</v>
          </cell>
          <cell r="G35">
            <v>127981</v>
          </cell>
        </row>
        <row r="36">
          <cell r="C36">
            <v>593</v>
          </cell>
          <cell r="D36">
            <v>6217</v>
          </cell>
          <cell r="F36">
            <v>9849</v>
          </cell>
          <cell r="G36">
            <v>21499</v>
          </cell>
        </row>
        <row r="37">
          <cell r="C37">
            <v>5135</v>
          </cell>
          <cell r="D37">
            <v>36292</v>
          </cell>
          <cell r="F37">
            <v>101501</v>
          </cell>
          <cell r="G37">
            <v>319397</v>
          </cell>
        </row>
        <row r="38">
          <cell r="C38">
            <v>7305</v>
          </cell>
          <cell r="D38">
            <v>70937</v>
          </cell>
          <cell r="F38">
            <v>229493</v>
          </cell>
          <cell r="G38">
            <v>1028103</v>
          </cell>
        </row>
        <row r="39">
          <cell r="C39">
            <v>9802</v>
          </cell>
          <cell r="D39">
            <v>58381</v>
          </cell>
          <cell r="F39">
            <v>172800</v>
          </cell>
          <cell r="G39">
            <v>705936</v>
          </cell>
        </row>
        <row r="40">
          <cell r="C40">
            <v>53529</v>
          </cell>
          <cell r="D40">
            <v>96740</v>
          </cell>
          <cell r="F40">
            <v>547944</v>
          </cell>
          <cell r="G40">
            <v>616984</v>
          </cell>
        </row>
        <row r="41">
          <cell r="C41">
            <v>6196</v>
          </cell>
          <cell r="D41">
            <v>17226</v>
          </cell>
          <cell r="F41">
            <v>44958</v>
          </cell>
          <cell r="G41">
            <v>88533</v>
          </cell>
        </row>
      </sheetData>
      <sheetData sheetId="8">
        <row r="5">
          <cell r="C5">
            <v>3863</v>
          </cell>
          <cell r="F5">
            <v>1653975</v>
          </cell>
        </row>
        <row r="6">
          <cell r="C6">
            <v>276</v>
          </cell>
          <cell r="F6">
            <v>130571</v>
          </cell>
        </row>
        <row r="7">
          <cell r="C7">
            <v>499</v>
          </cell>
          <cell r="F7">
            <v>22576</v>
          </cell>
        </row>
        <row r="8">
          <cell r="C8">
            <v>125</v>
          </cell>
          <cell r="F8">
            <v>75645</v>
          </cell>
        </row>
        <row r="9">
          <cell r="C9">
            <v>2451</v>
          </cell>
          <cell r="F9">
            <v>1858923</v>
          </cell>
        </row>
        <row r="10">
          <cell r="C10">
            <v>12579</v>
          </cell>
          <cell r="F10">
            <v>12786449</v>
          </cell>
        </row>
        <row r="13">
          <cell r="F13">
            <v>37456</v>
          </cell>
        </row>
        <row r="20">
          <cell r="C20">
            <v>1343</v>
          </cell>
          <cell r="F20">
            <v>131771</v>
          </cell>
        </row>
        <row r="21">
          <cell r="C21">
            <v>405</v>
          </cell>
          <cell r="F21">
            <v>33759</v>
          </cell>
        </row>
        <row r="22">
          <cell r="C22">
            <v>818470</v>
          </cell>
          <cell r="F22">
            <v>21522885</v>
          </cell>
        </row>
        <row r="23">
          <cell r="C23">
            <v>86455</v>
          </cell>
          <cell r="F23">
            <v>1043755</v>
          </cell>
        </row>
        <row r="24">
          <cell r="C24">
            <v>19761</v>
          </cell>
          <cell r="F24">
            <v>520525</v>
          </cell>
        </row>
        <row r="25">
          <cell r="C25">
            <v>23169</v>
          </cell>
          <cell r="F25">
            <v>1005518</v>
          </cell>
        </row>
        <row r="26">
          <cell r="C26">
            <v>50198</v>
          </cell>
          <cell r="F26">
            <v>2212642</v>
          </cell>
        </row>
        <row r="27">
          <cell r="C27">
            <v>58091</v>
          </cell>
          <cell r="F27">
            <v>1754173</v>
          </cell>
        </row>
        <row r="28">
          <cell r="C28">
            <v>377</v>
          </cell>
          <cell r="F28">
            <v>7117</v>
          </cell>
        </row>
        <row r="29">
          <cell r="C29">
            <v>612693</v>
          </cell>
          <cell r="F29">
            <v>14996290</v>
          </cell>
        </row>
        <row r="30">
          <cell r="C30">
            <v>15828</v>
          </cell>
          <cell r="F30">
            <v>588870</v>
          </cell>
        </row>
        <row r="31">
          <cell r="C31">
            <v>144512</v>
          </cell>
          <cell r="F31">
            <v>1369074</v>
          </cell>
        </row>
        <row r="32">
          <cell r="C32">
            <v>237546</v>
          </cell>
          <cell r="F32">
            <v>4812273</v>
          </cell>
        </row>
        <row r="33">
          <cell r="C33">
            <v>62010</v>
          </cell>
          <cell r="F33">
            <v>1025516</v>
          </cell>
        </row>
        <row r="34">
          <cell r="C34">
            <v>43294</v>
          </cell>
          <cell r="F34">
            <v>3435990</v>
          </cell>
        </row>
        <row r="35">
          <cell r="C35">
            <v>42789</v>
          </cell>
          <cell r="F35">
            <v>1426979</v>
          </cell>
        </row>
        <row r="36">
          <cell r="C36">
            <v>39135</v>
          </cell>
          <cell r="F36">
            <v>130390</v>
          </cell>
        </row>
        <row r="37">
          <cell r="C37">
            <v>42601</v>
          </cell>
          <cell r="F37">
            <v>872715</v>
          </cell>
        </row>
        <row r="38">
          <cell r="C38">
            <v>61344</v>
          </cell>
          <cell r="F38">
            <v>1522555</v>
          </cell>
        </row>
        <row r="39">
          <cell r="C39">
            <v>94432</v>
          </cell>
          <cell r="F39">
            <v>1554582</v>
          </cell>
        </row>
        <row r="40">
          <cell r="C40">
            <v>383635</v>
          </cell>
          <cell r="F40">
            <v>3292808</v>
          </cell>
        </row>
        <row r="41">
          <cell r="C41">
            <v>42516</v>
          </cell>
          <cell r="F41">
            <v>328233</v>
          </cell>
        </row>
      </sheetData>
      <sheetData sheetId="9" refreshError="1"/>
      <sheetData sheetId="10">
        <row r="5">
          <cell r="C5">
            <v>37803</v>
          </cell>
          <cell r="F5">
            <v>2221404</v>
          </cell>
        </row>
        <row r="6">
          <cell r="C6">
            <v>28640</v>
          </cell>
          <cell r="F6">
            <v>1712493</v>
          </cell>
        </row>
        <row r="7">
          <cell r="C7">
            <v>56519</v>
          </cell>
          <cell r="F7">
            <v>2194642</v>
          </cell>
        </row>
        <row r="8">
          <cell r="C8">
            <v>46332</v>
          </cell>
          <cell r="F8">
            <v>4048844</v>
          </cell>
        </row>
        <row r="9">
          <cell r="C9">
            <v>8401</v>
          </cell>
          <cell r="F9">
            <v>1000565</v>
          </cell>
        </row>
        <row r="10">
          <cell r="C10">
            <v>7006</v>
          </cell>
          <cell r="F10">
            <v>1029101</v>
          </cell>
        </row>
        <row r="13">
          <cell r="C13">
            <v>3211</v>
          </cell>
          <cell r="F13">
            <v>278500</v>
          </cell>
        </row>
        <row r="20">
          <cell r="C20">
            <v>23164</v>
          </cell>
          <cell r="F20">
            <v>771311</v>
          </cell>
        </row>
        <row r="21">
          <cell r="C21">
            <v>10511</v>
          </cell>
          <cell r="F21">
            <v>453800</v>
          </cell>
        </row>
        <row r="22">
          <cell r="C22">
            <v>3916995</v>
          </cell>
          <cell r="F22">
            <v>145989983</v>
          </cell>
        </row>
        <row r="23">
          <cell r="C23">
            <v>376788</v>
          </cell>
          <cell r="F23">
            <v>15118683</v>
          </cell>
        </row>
        <row r="24">
          <cell r="C24">
            <v>19231</v>
          </cell>
          <cell r="F24">
            <v>69323</v>
          </cell>
        </row>
        <row r="25">
          <cell r="C25">
            <v>147830</v>
          </cell>
          <cell r="F25">
            <v>771502</v>
          </cell>
        </row>
        <row r="26">
          <cell r="C26">
            <v>605077</v>
          </cell>
          <cell r="F26">
            <v>6667419</v>
          </cell>
        </row>
        <row r="27">
          <cell r="C27">
            <v>226970</v>
          </cell>
          <cell r="F27">
            <v>1641047</v>
          </cell>
        </row>
        <row r="28">
          <cell r="C28">
            <v>15096</v>
          </cell>
          <cell r="F28">
            <v>223063</v>
          </cell>
        </row>
        <row r="29">
          <cell r="C29">
            <v>850077</v>
          </cell>
          <cell r="F29">
            <v>7570942</v>
          </cell>
        </row>
        <row r="30">
          <cell r="C30">
            <v>714862</v>
          </cell>
          <cell r="F30">
            <v>6285438</v>
          </cell>
        </row>
        <row r="31">
          <cell r="C31">
            <v>342730</v>
          </cell>
          <cell r="F31">
            <v>1384437</v>
          </cell>
        </row>
        <row r="32">
          <cell r="C32">
            <v>902213</v>
          </cell>
          <cell r="F32">
            <v>5389195</v>
          </cell>
        </row>
        <row r="33">
          <cell r="C33">
            <v>496851</v>
          </cell>
          <cell r="F33">
            <v>1467058</v>
          </cell>
        </row>
        <row r="34">
          <cell r="C34">
            <v>176350</v>
          </cell>
          <cell r="F34">
            <v>1593676</v>
          </cell>
        </row>
        <row r="35">
          <cell r="C35">
            <v>75993</v>
          </cell>
          <cell r="F35">
            <v>617998</v>
          </cell>
        </row>
        <row r="36">
          <cell r="C36">
            <v>35066</v>
          </cell>
          <cell r="F36">
            <v>69877</v>
          </cell>
        </row>
        <row r="37">
          <cell r="C37">
            <v>234806</v>
          </cell>
          <cell r="F37">
            <v>2268176</v>
          </cell>
        </row>
        <row r="38">
          <cell r="C38">
            <v>360147</v>
          </cell>
          <cell r="F38">
            <v>5294978</v>
          </cell>
        </row>
        <row r="39">
          <cell r="C39">
            <v>290335</v>
          </cell>
          <cell r="F39">
            <v>3958566</v>
          </cell>
        </row>
        <row r="40">
          <cell r="C40">
            <v>613444</v>
          </cell>
          <cell r="F40">
            <v>3083922</v>
          </cell>
        </row>
        <row r="41">
          <cell r="C41">
            <v>174867</v>
          </cell>
          <cell r="F41">
            <v>776473</v>
          </cell>
        </row>
      </sheetData>
      <sheetData sheetId="11" refreshError="1"/>
      <sheetData sheetId="12">
        <row r="11">
          <cell r="N11">
            <v>1954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16</v>
          </cell>
        </row>
      </sheetData>
      <sheetData sheetId="7">
        <row r="5">
          <cell r="C5">
            <v>1522</v>
          </cell>
          <cell r="D5">
            <v>6298</v>
          </cell>
          <cell r="F5">
            <v>324403</v>
          </cell>
          <cell r="G5">
            <v>374172</v>
          </cell>
        </row>
        <row r="6">
          <cell r="C6">
            <v>0</v>
          </cell>
          <cell r="D6">
            <v>6705</v>
          </cell>
          <cell r="F6">
            <v>0</v>
          </cell>
          <cell r="G6">
            <v>289902</v>
          </cell>
        </row>
        <row r="7">
          <cell r="C7">
            <v>288</v>
          </cell>
          <cell r="D7">
            <v>7492</v>
          </cell>
          <cell r="F7">
            <v>13085</v>
          </cell>
          <cell r="G7">
            <v>279228</v>
          </cell>
        </row>
        <row r="8">
          <cell r="C8">
            <v>55</v>
          </cell>
          <cell r="D8">
            <v>10078</v>
          </cell>
          <cell r="F8">
            <v>28592</v>
          </cell>
          <cell r="G8">
            <v>1001385</v>
          </cell>
        </row>
        <row r="9">
          <cell r="C9">
            <v>489</v>
          </cell>
          <cell r="D9">
            <v>2463</v>
          </cell>
          <cell r="F9">
            <v>368075</v>
          </cell>
          <cell r="G9">
            <v>311615</v>
          </cell>
        </row>
        <row r="10">
          <cell r="C10">
            <v>2645</v>
          </cell>
          <cell r="D10">
            <v>2297</v>
          </cell>
          <cell r="F10">
            <v>3090578</v>
          </cell>
          <cell r="G10">
            <v>274811</v>
          </cell>
        </row>
        <row r="13">
          <cell r="D13">
            <v>1402</v>
          </cell>
          <cell r="F13">
            <v>0</v>
          </cell>
          <cell r="G13">
            <v>109883</v>
          </cell>
        </row>
        <row r="20">
          <cell r="C20">
            <v>34</v>
          </cell>
          <cell r="D20">
            <v>5412</v>
          </cell>
          <cell r="F20">
            <v>4016</v>
          </cell>
          <cell r="G20">
            <v>142901</v>
          </cell>
        </row>
        <row r="21">
          <cell r="C21">
            <v>19</v>
          </cell>
          <cell r="D21">
            <v>2008</v>
          </cell>
          <cell r="F21">
            <v>1849</v>
          </cell>
          <cell r="G21">
            <v>80590</v>
          </cell>
        </row>
        <row r="22">
          <cell r="C22">
            <v>135624</v>
          </cell>
          <cell r="D22">
            <v>638502</v>
          </cell>
          <cell r="F22">
            <v>3776559</v>
          </cell>
          <cell r="G22">
            <v>27241070</v>
          </cell>
        </row>
        <row r="23">
          <cell r="C23">
            <v>17320</v>
          </cell>
          <cell r="D23">
            <v>72744</v>
          </cell>
          <cell r="F23">
            <v>171857</v>
          </cell>
          <cell r="G23">
            <v>3602674</v>
          </cell>
        </row>
        <row r="24">
          <cell r="C24">
            <v>5302</v>
          </cell>
          <cell r="D24">
            <v>2610</v>
          </cell>
          <cell r="F24">
            <v>57560</v>
          </cell>
          <cell r="G24">
            <v>8866</v>
          </cell>
        </row>
        <row r="25">
          <cell r="C25">
            <v>3047</v>
          </cell>
          <cell r="D25">
            <v>20241</v>
          </cell>
          <cell r="F25">
            <v>299657</v>
          </cell>
          <cell r="G25">
            <v>80507</v>
          </cell>
        </row>
        <row r="26">
          <cell r="C26">
            <v>6876</v>
          </cell>
          <cell r="D26">
            <v>101515</v>
          </cell>
          <cell r="F26">
            <v>346791</v>
          </cell>
          <cell r="G26">
            <v>1173889</v>
          </cell>
        </row>
        <row r="27">
          <cell r="C27">
            <v>6550</v>
          </cell>
          <cell r="D27">
            <v>47654</v>
          </cell>
          <cell r="F27">
            <v>286884</v>
          </cell>
          <cell r="G27">
            <v>296026</v>
          </cell>
        </row>
        <row r="28">
          <cell r="C28">
            <v>199</v>
          </cell>
          <cell r="D28">
            <v>5317</v>
          </cell>
          <cell r="F28">
            <v>6433</v>
          </cell>
          <cell r="G28">
            <v>40515</v>
          </cell>
        </row>
        <row r="29">
          <cell r="C29">
            <v>98732</v>
          </cell>
          <cell r="D29">
            <v>142698</v>
          </cell>
          <cell r="F29">
            <v>2272193</v>
          </cell>
          <cell r="G29">
            <v>1141672</v>
          </cell>
        </row>
        <row r="30">
          <cell r="C30">
            <v>2355</v>
          </cell>
          <cell r="D30">
            <v>124138</v>
          </cell>
          <cell r="F30">
            <v>130695</v>
          </cell>
          <cell r="G30">
            <v>1063725</v>
          </cell>
        </row>
        <row r="31">
          <cell r="C31">
            <v>24787</v>
          </cell>
          <cell r="D31">
            <v>49411</v>
          </cell>
          <cell r="F31">
            <v>196598</v>
          </cell>
          <cell r="G31">
            <v>178807</v>
          </cell>
        </row>
        <row r="32">
          <cell r="C32">
            <v>24478</v>
          </cell>
          <cell r="D32">
            <v>154702</v>
          </cell>
          <cell r="F32">
            <v>746008</v>
          </cell>
          <cell r="G32">
            <v>919285</v>
          </cell>
        </row>
        <row r="33">
          <cell r="C33">
            <v>10951</v>
          </cell>
          <cell r="D33">
            <v>87466</v>
          </cell>
          <cell r="F33">
            <v>174863</v>
          </cell>
          <cell r="G33">
            <v>222181</v>
          </cell>
        </row>
        <row r="34">
          <cell r="C34">
            <v>7313</v>
          </cell>
          <cell r="D34">
            <v>17799</v>
          </cell>
          <cell r="F34">
            <v>644812</v>
          </cell>
          <cell r="G34">
            <v>89956</v>
          </cell>
        </row>
        <row r="35">
          <cell r="C35">
            <v>9007</v>
          </cell>
          <cell r="D35">
            <v>12219</v>
          </cell>
          <cell r="F35">
            <v>295765</v>
          </cell>
          <cell r="G35">
            <v>91959</v>
          </cell>
        </row>
        <row r="36">
          <cell r="C36">
            <v>3064</v>
          </cell>
          <cell r="D36">
            <v>2807</v>
          </cell>
          <cell r="F36">
            <v>6356</v>
          </cell>
          <cell r="G36">
            <v>6101</v>
          </cell>
        </row>
        <row r="37">
          <cell r="C37">
            <v>8328</v>
          </cell>
          <cell r="D37">
            <v>27649</v>
          </cell>
          <cell r="F37">
            <v>142092</v>
          </cell>
          <cell r="G37">
            <v>302328</v>
          </cell>
        </row>
        <row r="38">
          <cell r="C38">
            <v>9030</v>
          </cell>
          <cell r="D38">
            <v>56052</v>
          </cell>
          <cell r="F38">
            <v>236872</v>
          </cell>
          <cell r="G38">
            <v>887935</v>
          </cell>
        </row>
        <row r="39">
          <cell r="C39">
            <v>10988</v>
          </cell>
          <cell r="D39">
            <v>41866</v>
          </cell>
          <cell r="F39">
            <v>182075</v>
          </cell>
          <cell r="G39">
            <v>598568</v>
          </cell>
        </row>
        <row r="40">
          <cell r="C40">
            <v>63073</v>
          </cell>
          <cell r="D40">
            <v>107083</v>
          </cell>
          <cell r="F40">
            <v>538352</v>
          </cell>
          <cell r="G40">
            <v>649876</v>
          </cell>
        </row>
        <row r="41">
          <cell r="C41">
            <v>8519</v>
          </cell>
          <cell r="D41">
            <v>30116</v>
          </cell>
          <cell r="F41">
            <v>60717</v>
          </cell>
          <cell r="G41">
            <v>139695</v>
          </cell>
        </row>
      </sheetData>
      <sheetData sheetId="8">
        <row r="5">
          <cell r="C5">
            <v>2341</v>
          </cell>
          <cell r="F5">
            <v>1329572</v>
          </cell>
        </row>
        <row r="6">
          <cell r="C6">
            <v>276</v>
          </cell>
          <cell r="F6">
            <v>130571</v>
          </cell>
        </row>
        <row r="7">
          <cell r="C7">
            <v>211</v>
          </cell>
          <cell r="F7">
            <v>9491</v>
          </cell>
        </row>
        <row r="8">
          <cell r="C8">
            <v>70</v>
          </cell>
          <cell r="F8">
            <v>47053</v>
          </cell>
        </row>
        <row r="9">
          <cell r="C9">
            <v>1962</v>
          </cell>
          <cell r="F9">
            <v>1490848</v>
          </cell>
        </row>
        <row r="10">
          <cell r="C10">
            <v>9934</v>
          </cell>
          <cell r="F10">
            <v>9695871</v>
          </cell>
        </row>
        <row r="13">
          <cell r="F13">
            <v>37456</v>
          </cell>
        </row>
        <row r="20">
          <cell r="C20">
            <v>1309</v>
          </cell>
          <cell r="F20">
            <v>127755</v>
          </cell>
        </row>
        <row r="21">
          <cell r="C21">
            <v>386</v>
          </cell>
          <cell r="F21">
            <v>31910</v>
          </cell>
        </row>
        <row r="22">
          <cell r="C22">
            <v>682846</v>
          </cell>
          <cell r="F22">
            <v>17746326</v>
          </cell>
        </row>
        <row r="23">
          <cell r="C23">
            <v>69135</v>
          </cell>
          <cell r="F23">
            <v>871898</v>
          </cell>
        </row>
        <row r="24">
          <cell r="C24">
            <v>14459</v>
          </cell>
          <cell r="F24">
            <v>462965</v>
          </cell>
        </row>
        <row r="25">
          <cell r="C25">
            <v>20122</v>
          </cell>
          <cell r="F25">
            <v>705861</v>
          </cell>
        </row>
        <row r="26">
          <cell r="C26">
            <v>43322</v>
          </cell>
          <cell r="F26">
            <v>1865851</v>
          </cell>
        </row>
        <row r="27">
          <cell r="C27">
            <v>51541</v>
          </cell>
          <cell r="F27">
            <v>1467289</v>
          </cell>
        </row>
        <row r="28">
          <cell r="C28">
            <v>178</v>
          </cell>
          <cell r="F28">
            <v>684</v>
          </cell>
        </row>
        <row r="29">
          <cell r="C29">
            <v>513961</v>
          </cell>
          <cell r="F29">
            <v>12724097</v>
          </cell>
        </row>
        <row r="30">
          <cell r="C30">
            <v>13473</v>
          </cell>
          <cell r="F30">
            <v>458175</v>
          </cell>
        </row>
        <row r="31">
          <cell r="C31">
            <v>119725</v>
          </cell>
          <cell r="F31">
            <v>1172476</v>
          </cell>
        </row>
        <row r="32">
          <cell r="C32">
            <v>213068</v>
          </cell>
          <cell r="F32">
            <v>4066265</v>
          </cell>
        </row>
        <row r="33">
          <cell r="C33">
            <v>51059</v>
          </cell>
          <cell r="F33">
            <v>850653</v>
          </cell>
        </row>
        <row r="34">
          <cell r="C34">
            <v>35981</v>
          </cell>
          <cell r="F34">
            <v>2791178</v>
          </cell>
        </row>
        <row r="35">
          <cell r="C35">
            <v>33782</v>
          </cell>
          <cell r="F35">
            <v>1131214</v>
          </cell>
        </row>
        <row r="36">
          <cell r="C36">
            <v>36071</v>
          </cell>
          <cell r="F36">
            <v>124034</v>
          </cell>
        </row>
        <row r="37">
          <cell r="C37">
            <v>34273</v>
          </cell>
          <cell r="F37">
            <v>730623</v>
          </cell>
        </row>
        <row r="38">
          <cell r="C38">
            <v>52314</v>
          </cell>
          <cell r="F38">
            <v>1285683</v>
          </cell>
        </row>
        <row r="39">
          <cell r="C39">
            <v>83444</v>
          </cell>
          <cell r="F39">
            <v>1372507</v>
          </cell>
        </row>
        <row r="40">
          <cell r="C40">
            <v>320562</v>
          </cell>
          <cell r="F40">
            <v>2754456</v>
          </cell>
        </row>
        <row r="41">
          <cell r="C41">
            <v>33997</v>
          </cell>
          <cell r="F41">
            <v>267516</v>
          </cell>
        </row>
      </sheetData>
      <sheetData sheetId="9" refreshError="1"/>
      <sheetData sheetId="10">
        <row r="5">
          <cell r="C5">
            <v>31505</v>
          </cell>
          <cell r="F5">
            <v>1847232</v>
          </cell>
        </row>
        <row r="6">
          <cell r="C6">
            <v>21935</v>
          </cell>
          <cell r="F6">
            <v>1422591</v>
          </cell>
        </row>
        <row r="7">
          <cell r="C7">
            <v>49027</v>
          </cell>
          <cell r="F7">
            <v>1915414</v>
          </cell>
        </row>
        <row r="8">
          <cell r="C8">
            <v>36254</v>
          </cell>
          <cell r="F8">
            <v>3047459</v>
          </cell>
        </row>
        <row r="9">
          <cell r="C9">
            <v>5938</v>
          </cell>
          <cell r="F9">
            <v>688950</v>
          </cell>
        </row>
        <row r="10">
          <cell r="C10">
            <v>4709</v>
          </cell>
          <cell r="F10">
            <v>754290</v>
          </cell>
        </row>
        <row r="13">
          <cell r="C13">
            <v>1809</v>
          </cell>
          <cell r="F13">
            <v>168617</v>
          </cell>
        </row>
        <row r="20">
          <cell r="C20">
            <v>17752</v>
          </cell>
          <cell r="F20">
            <v>628410</v>
          </cell>
        </row>
        <row r="21">
          <cell r="C21">
            <v>8503</v>
          </cell>
          <cell r="F21">
            <v>373210</v>
          </cell>
        </row>
        <row r="22">
          <cell r="C22">
            <v>3278493</v>
          </cell>
          <cell r="F22">
            <v>118748913</v>
          </cell>
        </row>
        <row r="23">
          <cell r="C23">
            <v>304044</v>
          </cell>
          <cell r="F23">
            <v>11516009</v>
          </cell>
        </row>
        <row r="24">
          <cell r="C24">
            <v>16621</v>
          </cell>
          <cell r="F24">
            <v>60457</v>
          </cell>
        </row>
        <row r="25">
          <cell r="C25">
            <v>127589</v>
          </cell>
          <cell r="F25">
            <v>690995</v>
          </cell>
        </row>
        <row r="26">
          <cell r="C26">
            <v>503562</v>
          </cell>
          <cell r="F26">
            <v>5493530</v>
          </cell>
        </row>
        <row r="27">
          <cell r="C27">
            <v>179316</v>
          </cell>
          <cell r="F27">
            <v>1345021</v>
          </cell>
        </row>
        <row r="28">
          <cell r="C28">
            <v>9779</v>
          </cell>
          <cell r="F28">
            <v>182548</v>
          </cell>
        </row>
        <row r="29">
          <cell r="C29">
            <v>707379</v>
          </cell>
          <cell r="F29">
            <v>6429270</v>
          </cell>
        </row>
        <row r="30">
          <cell r="C30">
            <v>590724</v>
          </cell>
          <cell r="F30">
            <v>5221713</v>
          </cell>
        </row>
        <row r="31">
          <cell r="C31">
            <v>293319</v>
          </cell>
          <cell r="F31">
            <v>1205630</v>
          </cell>
        </row>
        <row r="32">
          <cell r="C32">
            <v>747511</v>
          </cell>
          <cell r="F32">
            <v>4469910</v>
          </cell>
        </row>
        <row r="33">
          <cell r="C33">
            <v>409385</v>
          </cell>
          <cell r="F33">
            <v>1244877</v>
          </cell>
        </row>
        <row r="34">
          <cell r="C34">
            <v>158551</v>
          </cell>
          <cell r="F34">
            <v>1503720</v>
          </cell>
        </row>
        <row r="35">
          <cell r="C35">
            <v>63774</v>
          </cell>
          <cell r="F35">
            <v>526039</v>
          </cell>
        </row>
        <row r="36">
          <cell r="C36">
            <v>32259</v>
          </cell>
          <cell r="F36">
            <v>63776</v>
          </cell>
        </row>
        <row r="37">
          <cell r="C37">
            <v>207157</v>
          </cell>
          <cell r="F37">
            <v>1965848</v>
          </cell>
        </row>
        <row r="38">
          <cell r="C38">
            <v>304095</v>
          </cell>
          <cell r="F38">
            <v>4407043</v>
          </cell>
        </row>
        <row r="39">
          <cell r="C39">
            <v>248469</v>
          </cell>
          <cell r="F39">
            <v>3359998</v>
          </cell>
        </row>
        <row r="40">
          <cell r="C40">
            <v>506361</v>
          </cell>
          <cell r="F40">
            <v>2434046</v>
          </cell>
        </row>
        <row r="41">
          <cell r="C41">
            <v>144751</v>
          </cell>
          <cell r="F41">
            <v>636778</v>
          </cell>
        </row>
      </sheetData>
      <sheetData sheetId="11" refreshError="1"/>
      <sheetData sheetId="12">
        <row r="11">
          <cell r="L11">
            <v>3370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5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E8">
            <v>16</v>
          </cell>
        </row>
      </sheetData>
      <sheetData sheetId="7">
        <row r="5">
          <cell r="C5">
            <v>1464</v>
          </cell>
          <cell r="D5">
            <v>4850</v>
          </cell>
          <cell r="F5">
            <v>691265</v>
          </cell>
          <cell r="G5">
            <v>304253</v>
          </cell>
        </row>
        <row r="6">
          <cell r="C6">
            <v>81</v>
          </cell>
          <cell r="D6">
            <v>7463</v>
          </cell>
          <cell r="F6">
            <v>63874</v>
          </cell>
          <cell r="G6">
            <v>337334</v>
          </cell>
        </row>
        <row r="7">
          <cell r="C7">
            <v>42</v>
          </cell>
          <cell r="D7">
            <v>11582</v>
          </cell>
          <cell r="F7">
            <v>1873</v>
          </cell>
          <cell r="G7">
            <v>446036</v>
          </cell>
        </row>
        <row r="8">
          <cell r="C8">
            <v>0</v>
          </cell>
          <cell r="D8">
            <v>5707</v>
          </cell>
          <cell r="F8">
            <v>0</v>
          </cell>
          <cell r="G8">
            <v>630788</v>
          </cell>
        </row>
        <row r="9">
          <cell r="C9">
            <v>298</v>
          </cell>
          <cell r="D9">
            <v>2163</v>
          </cell>
          <cell r="F9">
            <v>177343</v>
          </cell>
          <cell r="G9">
            <v>208294</v>
          </cell>
        </row>
        <row r="10">
          <cell r="C10">
            <v>2465</v>
          </cell>
          <cell r="D10">
            <v>1481</v>
          </cell>
          <cell r="F10">
            <v>2446629</v>
          </cell>
          <cell r="G10">
            <v>177501</v>
          </cell>
        </row>
        <row r="13">
          <cell r="C13">
            <v>0</v>
          </cell>
          <cell r="D13">
            <v>112</v>
          </cell>
          <cell r="F13">
            <v>0</v>
          </cell>
          <cell r="G13">
            <v>22916</v>
          </cell>
        </row>
        <row r="20">
          <cell r="C20">
            <v>34</v>
          </cell>
          <cell r="D20">
            <v>5424</v>
          </cell>
          <cell r="F20">
            <v>3756</v>
          </cell>
          <cell r="G20">
            <v>169697</v>
          </cell>
        </row>
        <row r="21">
          <cell r="C21">
            <v>194</v>
          </cell>
          <cell r="D21">
            <v>1343</v>
          </cell>
          <cell r="F21">
            <v>5726</v>
          </cell>
          <cell r="G21">
            <v>61145</v>
          </cell>
        </row>
        <row r="22">
          <cell r="C22">
            <v>182636</v>
          </cell>
          <cell r="D22">
            <v>565375</v>
          </cell>
          <cell r="F22">
            <v>4729292</v>
          </cell>
          <cell r="G22">
            <v>27354005</v>
          </cell>
        </row>
        <row r="23">
          <cell r="C23">
            <v>12835</v>
          </cell>
          <cell r="D23">
            <v>82528</v>
          </cell>
          <cell r="F23">
            <v>169882</v>
          </cell>
          <cell r="G23">
            <v>2841634</v>
          </cell>
        </row>
        <row r="24">
          <cell r="C24">
            <v>3768</v>
          </cell>
          <cell r="D24">
            <v>5022</v>
          </cell>
          <cell r="F24">
            <v>139885</v>
          </cell>
          <cell r="G24">
            <v>11691</v>
          </cell>
        </row>
        <row r="25">
          <cell r="C25">
            <v>632</v>
          </cell>
          <cell r="D25">
            <v>27053</v>
          </cell>
          <cell r="F25">
            <v>35600</v>
          </cell>
          <cell r="G25">
            <v>101736</v>
          </cell>
        </row>
        <row r="26">
          <cell r="C26">
            <v>5849</v>
          </cell>
          <cell r="D26">
            <v>129043</v>
          </cell>
          <cell r="F26">
            <v>211245</v>
          </cell>
          <cell r="G26">
            <v>1612031</v>
          </cell>
        </row>
        <row r="27">
          <cell r="C27">
            <v>16896</v>
          </cell>
          <cell r="D27">
            <v>61506</v>
          </cell>
          <cell r="F27">
            <v>492555</v>
          </cell>
          <cell r="G27">
            <v>446362</v>
          </cell>
        </row>
        <row r="28">
          <cell r="C28">
            <v>0</v>
          </cell>
          <cell r="D28">
            <v>2092</v>
          </cell>
          <cell r="F28">
            <v>0</v>
          </cell>
          <cell r="G28">
            <v>39214</v>
          </cell>
        </row>
        <row r="29">
          <cell r="C29">
            <v>104332</v>
          </cell>
          <cell r="D29">
            <v>179655</v>
          </cell>
          <cell r="F29">
            <v>2867626</v>
          </cell>
          <cell r="G29">
            <v>1489547</v>
          </cell>
        </row>
        <row r="30">
          <cell r="C30">
            <v>2013</v>
          </cell>
          <cell r="D30">
            <v>109449</v>
          </cell>
          <cell r="F30">
            <v>93499</v>
          </cell>
          <cell r="G30">
            <v>1075744</v>
          </cell>
        </row>
        <row r="31">
          <cell r="C31">
            <v>12600</v>
          </cell>
          <cell r="D31">
            <v>41929</v>
          </cell>
          <cell r="F31">
            <v>151335</v>
          </cell>
          <cell r="G31">
            <v>154784</v>
          </cell>
        </row>
        <row r="32">
          <cell r="C32">
            <v>39249</v>
          </cell>
          <cell r="D32">
            <v>210031</v>
          </cell>
          <cell r="F32">
            <v>1079106</v>
          </cell>
          <cell r="G32">
            <v>1122659</v>
          </cell>
        </row>
        <row r="33">
          <cell r="C33">
            <v>8442</v>
          </cell>
          <cell r="D33">
            <v>121660</v>
          </cell>
          <cell r="F33">
            <v>206386</v>
          </cell>
          <cell r="G33">
            <v>345103</v>
          </cell>
        </row>
        <row r="34">
          <cell r="C34">
            <v>11247</v>
          </cell>
          <cell r="D34">
            <v>15486</v>
          </cell>
          <cell r="F34">
            <v>1105863</v>
          </cell>
          <cell r="G34">
            <v>165716</v>
          </cell>
        </row>
        <row r="35">
          <cell r="C35">
            <v>12194</v>
          </cell>
          <cell r="D35">
            <v>9124</v>
          </cell>
          <cell r="F35">
            <v>503963</v>
          </cell>
          <cell r="G35">
            <v>54764</v>
          </cell>
        </row>
        <row r="36">
          <cell r="C36">
            <v>20255</v>
          </cell>
          <cell r="D36">
            <v>6751</v>
          </cell>
          <cell r="F36">
            <v>81537</v>
          </cell>
          <cell r="G36">
            <v>12125</v>
          </cell>
        </row>
        <row r="37">
          <cell r="C37">
            <v>7005</v>
          </cell>
          <cell r="D37">
            <v>30729</v>
          </cell>
          <cell r="F37">
            <v>156283</v>
          </cell>
          <cell r="G37">
            <v>346430</v>
          </cell>
        </row>
        <row r="38">
          <cell r="C38">
            <v>9429</v>
          </cell>
          <cell r="D38">
            <v>72460</v>
          </cell>
          <cell r="F38">
            <v>229140</v>
          </cell>
          <cell r="G38">
            <v>1112539</v>
          </cell>
        </row>
        <row r="39">
          <cell r="C39">
            <v>15757</v>
          </cell>
          <cell r="D39">
            <v>50899</v>
          </cell>
          <cell r="F39">
            <v>256285</v>
          </cell>
          <cell r="G39">
            <v>795669</v>
          </cell>
        </row>
        <row r="40">
          <cell r="C40">
            <v>97997</v>
          </cell>
          <cell r="D40">
            <v>87269</v>
          </cell>
          <cell r="F40">
            <v>850494</v>
          </cell>
          <cell r="G40">
            <v>438859</v>
          </cell>
        </row>
        <row r="41">
          <cell r="C41">
            <v>8365</v>
          </cell>
          <cell r="D41">
            <v>28305</v>
          </cell>
          <cell r="F41">
            <v>60553</v>
          </cell>
          <cell r="G41">
            <v>133592</v>
          </cell>
        </row>
      </sheetData>
      <sheetData sheetId="8">
        <row r="5">
          <cell r="C5">
            <v>877</v>
          </cell>
          <cell r="F5">
            <v>638307</v>
          </cell>
        </row>
        <row r="6">
          <cell r="C6">
            <v>195</v>
          </cell>
          <cell r="F6">
            <v>66697</v>
          </cell>
        </row>
        <row r="7">
          <cell r="C7">
            <v>169</v>
          </cell>
          <cell r="F7">
            <v>7618</v>
          </cell>
        </row>
        <row r="8">
          <cell r="C8">
            <v>70</v>
          </cell>
          <cell r="F8">
            <v>47053</v>
          </cell>
        </row>
        <row r="9">
          <cell r="C9">
            <v>1664</v>
          </cell>
          <cell r="F9">
            <v>1313505</v>
          </cell>
        </row>
        <row r="10">
          <cell r="C10">
            <v>7469</v>
          </cell>
          <cell r="F10">
            <v>7249242</v>
          </cell>
        </row>
        <row r="13">
          <cell r="C13">
            <v>132</v>
          </cell>
          <cell r="F13">
            <v>37456</v>
          </cell>
        </row>
        <row r="20">
          <cell r="C20">
            <v>1275</v>
          </cell>
          <cell r="F20">
            <v>123999</v>
          </cell>
        </row>
        <row r="21">
          <cell r="C21">
            <v>192</v>
          </cell>
          <cell r="F21">
            <v>26184</v>
          </cell>
        </row>
        <row r="22">
          <cell r="C22">
            <v>500210</v>
          </cell>
          <cell r="F22">
            <v>13017034</v>
          </cell>
        </row>
        <row r="23">
          <cell r="C23">
            <v>56300</v>
          </cell>
          <cell r="F23">
            <v>702016</v>
          </cell>
        </row>
        <row r="24">
          <cell r="C24">
            <v>10691</v>
          </cell>
          <cell r="F24">
            <v>323080</v>
          </cell>
        </row>
        <row r="25">
          <cell r="C25">
            <v>19490</v>
          </cell>
          <cell r="F25">
            <v>670261</v>
          </cell>
        </row>
        <row r="26">
          <cell r="C26">
            <v>37473</v>
          </cell>
          <cell r="F26">
            <v>1654606</v>
          </cell>
        </row>
        <row r="27">
          <cell r="C27">
            <v>34645</v>
          </cell>
          <cell r="F27">
            <v>974734</v>
          </cell>
        </row>
        <row r="28">
          <cell r="C28">
            <v>178</v>
          </cell>
          <cell r="F28">
            <v>684</v>
          </cell>
        </row>
        <row r="29">
          <cell r="C29">
            <v>409629</v>
          </cell>
          <cell r="F29">
            <v>9856471</v>
          </cell>
        </row>
        <row r="30">
          <cell r="C30">
            <v>11460</v>
          </cell>
          <cell r="F30">
            <v>364676</v>
          </cell>
        </row>
        <row r="31">
          <cell r="C31">
            <v>107125</v>
          </cell>
          <cell r="F31">
            <v>1021141</v>
          </cell>
        </row>
        <row r="32">
          <cell r="C32">
            <v>173819</v>
          </cell>
          <cell r="F32">
            <v>2987159</v>
          </cell>
        </row>
        <row r="33">
          <cell r="C33">
            <v>42617</v>
          </cell>
          <cell r="F33">
            <v>644267</v>
          </cell>
        </row>
        <row r="34">
          <cell r="C34">
            <v>24734</v>
          </cell>
          <cell r="F34">
            <v>1685315</v>
          </cell>
        </row>
        <row r="35">
          <cell r="C35">
            <v>21588</v>
          </cell>
          <cell r="F35">
            <v>627251</v>
          </cell>
        </row>
        <row r="36">
          <cell r="C36">
            <v>15816</v>
          </cell>
          <cell r="F36">
            <v>42497</v>
          </cell>
        </row>
        <row r="37">
          <cell r="C37">
            <v>27268</v>
          </cell>
          <cell r="F37">
            <v>574340</v>
          </cell>
        </row>
        <row r="38">
          <cell r="C38">
            <v>42885</v>
          </cell>
          <cell r="F38">
            <v>1056543</v>
          </cell>
        </row>
        <row r="39">
          <cell r="C39">
            <v>67687</v>
          </cell>
          <cell r="F39">
            <v>1116222</v>
          </cell>
        </row>
        <row r="40">
          <cell r="C40">
            <v>222565</v>
          </cell>
          <cell r="F40">
            <v>1903962</v>
          </cell>
        </row>
        <row r="41">
          <cell r="C41">
            <v>25632</v>
          </cell>
          <cell r="F41">
            <v>206963</v>
          </cell>
        </row>
      </sheetData>
      <sheetData sheetId="9"/>
      <sheetData sheetId="10">
        <row r="5">
          <cell r="C5">
            <v>26655</v>
          </cell>
          <cell r="F5">
            <v>1542979</v>
          </cell>
        </row>
        <row r="6">
          <cell r="C6">
            <v>14472</v>
          </cell>
          <cell r="F6">
            <v>1085257</v>
          </cell>
        </row>
        <row r="7">
          <cell r="C7">
            <v>37445</v>
          </cell>
          <cell r="F7">
            <v>1469378</v>
          </cell>
        </row>
        <row r="8">
          <cell r="C8">
            <v>30547</v>
          </cell>
          <cell r="F8">
            <v>2416671</v>
          </cell>
        </row>
        <row r="9">
          <cell r="C9">
            <v>3775</v>
          </cell>
          <cell r="F9">
            <v>480656</v>
          </cell>
        </row>
        <row r="10">
          <cell r="C10">
            <v>3228</v>
          </cell>
          <cell r="F10">
            <v>576789</v>
          </cell>
        </row>
        <row r="13">
          <cell r="C13">
            <v>1697</v>
          </cell>
          <cell r="F13">
            <v>145701</v>
          </cell>
        </row>
        <row r="20">
          <cell r="C20">
            <v>12328</v>
          </cell>
          <cell r="F20">
            <v>458713</v>
          </cell>
        </row>
        <row r="21">
          <cell r="C21">
            <v>7160</v>
          </cell>
          <cell r="F21">
            <v>312065</v>
          </cell>
        </row>
        <row r="22">
          <cell r="C22">
            <v>2713118</v>
          </cell>
          <cell r="F22">
            <v>91394908</v>
          </cell>
        </row>
        <row r="23">
          <cell r="C23">
            <v>221516</v>
          </cell>
          <cell r="F23">
            <v>8674375</v>
          </cell>
        </row>
        <row r="24">
          <cell r="C24">
            <v>11599</v>
          </cell>
          <cell r="F24">
            <v>48766</v>
          </cell>
        </row>
        <row r="25">
          <cell r="C25">
            <v>100536</v>
          </cell>
          <cell r="F25">
            <v>589259</v>
          </cell>
        </row>
        <row r="26">
          <cell r="C26">
            <v>374519</v>
          </cell>
          <cell r="F26">
            <v>3881499</v>
          </cell>
        </row>
        <row r="27">
          <cell r="C27">
            <v>117810</v>
          </cell>
          <cell r="F27">
            <v>898659</v>
          </cell>
        </row>
        <row r="28">
          <cell r="C28">
            <v>7687</v>
          </cell>
          <cell r="F28">
            <v>143334</v>
          </cell>
        </row>
        <row r="29">
          <cell r="C29">
            <v>527724</v>
          </cell>
          <cell r="F29">
            <v>4939723</v>
          </cell>
        </row>
        <row r="30">
          <cell r="C30">
            <v>481275</v>
          </cell>
          <cell r="F30">
            <v>4145969</v>
          </cell>
        </row>
        <row r="31">
          <cell r="C31">
            <v>251390</v>
          </cell>
          <cell r="F31">
            <v>1050846</v>
          </cell>
        </row>
        <row r="32">
          <cell r="C32">
            <v>537480</v>
          </cell>
          <cell r="F32">
            <v>3347251</v>
          </cell>
        </row>
        <row r="33">
          <cell r="C33">
            <v>287725</v>
          </cell>
          <cell r="F33">
            <v>899774</v>
          </cell>
        </row>
        <row r="34">
          <cell r="C34">
            <v>143065</v>
          </cell>
          <cell r="F34">
            <v>1338004</v>
          </cell>
        </row>
        <row r="35">
          <cell r="C35">
            <v>54650</v>
          </cell>
          <cell r="F35">
            <v>471275</v>
          </cell>
        </row>
        <row r="36">
          <cell r="C36">
            <v>25508</v>
          </cell>
          <cell r="F36">
            <v>51651</v>
          </cell>
        </row>
        <row r="37">
          <cell r="C37">
            <v>176428</v>
          </cell>
          <cell r="F37">
            <v>1619418</v>
          </cell>
        </row>
        <row r="38">
          <cell r="C38">
            <v>231635</v>
          </cell>
          <cell r="F38">
            <v>3294504</v>
          </cell>
        </row>
        <row r="39">
          <cell r="C39">
            <v>197570</v>
          </cell>
          <cell r="F39">
            <v>2564329</v>
          </cell>
        </row>
        <row r="40">
          <cell r="C40">
            <v>419092</v>
          </cell>
          <cell r="F40">
            <v>1995187</v>
          </cell>
        </row>
        <row r="41">
          <cell r="C41">
            <v>116446</v>
          </cell>
          <cell r="F41">
            <v>503186</v>
          </cell>
        </row>
      </sheetData>
      <sheetData sheetId="11"/>
      <sheetData sheetId="12">
        <row r="11">
          <cell r="J11">
            <v>1910</v>
          </cell>
        </row>
      </sheetData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4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15</v>
          </cell>
        </row>
      </sheetData>
      <sheetData sheetId="7">
        <row r="5">
          <cell r="C5">
            <v>84</v>
          </cell>
          <cell r="D5">
            <v>5096</v>
          </cell>
          <cell r="F5">
            <v>85240</v>
          </cell>
          <cell r="G5">
            <v>298509</v>
          </cell>
        </row>
        <row r="6">
          <cell r="C6">
            <v>150</v>
          </cell>
          <cell r="D6">
            <v>6925</v>
          </cell>
          <cell r="F6">
            <v>49302</v>
          </cell>
          <cell r="G6">
            <v>347452</v>
          </cell>
        </row>
        <row r="7">
          <cell r="C7">
            <v>96</v>
          </cell>
          <cell r="D7">
            <v>9332</v>
          </cell>
          <cell r="F7">
            <v>4336</v>
          </cell>
          <cell r="G7">
            <v>343254</v>
          </cell>
        </row>
        <row r="8">
          <cell r="C8">
            <v>7</v>
          </cell>
          <cell r="D8">
            <v>10712</v>
          </cell>
          <cell r="F8">
            <v>4192</v>
          </cell>
          <cell r="G8">
            <v>975898</v>
          </cell>
        </row>
        <row r="9">
          <cell r="C9">
            <v>455</v>
          </cell>
          <cell r="D9">
            <v>1749</v>
          </cell>
          <cell r="F9">
            <v>372735</v>
          </cell>
          <cell r="G9">
            <v>215059</v>
          </cell>
        </row>
        <row r="10">
          <cell r="C10">
            <v>1563</v>
          </cell>
          <cell r="D10">
            <v>1303</v>
          </cell>
          <cell r="F10">
            <v>1412482</v>
          </cell>
          <cell r="G10">
            <v>224624</v>
          </cell>
        </row>
        <row r="13">
          <cell r="C13">
            <v>4</v>
          </cell>
          <cell r="D13">
            <v>64</v>
          </cell>
          <cell r="F13">
            <v>11911</v>
          </cell>
          <cell r="G13">
            <v>20456</v>
          </cell>
        </row>
        <row r="20">
          <cell r="C20">
            <v>326</v>
          </cell>
          <cell r="D20">
            <v>2440</v>
          </cell>
          <cell r="F20">
            <v>28739</v>
          </cell>
          <cell r="G20">
            <v>216266</v>
          </cell>
        </row>
        <row r="21">
          <cell r="C21">
            <v>18</v>
          </cell>
          <cell r="D21">
            <v>1382</v>
          </cell>
          <cell r="F21">
            <v>5541</v>
          </cell>
          <cell r="G21">
            <v>86149</v>
          </cell>
        </row>
        <row r="22">
          <cell r="C22">
            <v>152006</v>
          </cell>
          <cell r="D22">
            <v>519178</v>
          </cell>
          <cell r="F22">
            <v>3926477</v>
          </cell>
          <cell r="G22">
            <v>22442967</v>
          </cell>
        </row>
        <row r="23">
          <cell r="C23">
            <v>13732</v>
          </cell>
          <cell r="D23">
            <v>49446</v>
          </cell>
          <cell r="F23">
            <v>191948</v>
          </cell>
          <cell r="G23">
            <v>2564520</v>
          </cell>
        </row>
        <row r="24">
          <cell r="C24">
            <v>1860</v>
          </cell>
          <cell r="D24">
            <v>1622</v>
          </cell>
          <cell r="F24">
            <v>104507</v>
          </cell>
          <cell r="G24">
            <v>8480</v>
          </cell>
        </row>
        <row r="25">
          <cell r="C25">
            <v>1953</v>
          </cell>
          <cell r="D25">
            <v>23392</v>
          </cell>
          <cell r="F25">
            <v>157290</v>
          </cell>
          <cell r="G25">
            <v>124472</v>
          </cell>
        </row>
        <row r="26">
          <cell r="C26">
            <v>5713</v>
          </cell>
          <cell r="D26">
            <v>98378</v>
          </cell>
          <cell r="F26">
            <v>379116</v>
          </cell>
          <cell r="G26">
            <v>1006974</v>
          </cell>
        </row>
        <row r="27">
          <cell r="C27">
            <v>6483</v>
          </cell>
          <cell r="D27">
            <v>19646</v>
          </cell>
          <cell r="F27">
            <v>229463</v>
          </cell>
          <cell r="G27">
            <v>201380</v>
          </cell>
        </row>
        <row r="28">
          <cell r="C28">
            <v>0</v>
          </cell>
          <cell r="D28">
            <v>509</v>
          </cell>
          <cell r="F28">
            <v>0</v>
          </cell>
          <cell r="G28">
            <v>21982</v>
          </cell>
        </row>
        <row r="29">
          <cell r="C29">
            <v>115144</v>
          </cell>
          <cell r="D29">
            <v>121538</v>
          </cell>
          <cell r="F29">
            <v>2634492</v>
          </cell>
          <cell r="G29">
            <v>1292670</v>
          </cell>
        </row>
        <row r="30">
          <cell r="C30">
            <v>4712</v>
          </cell>
          <cell r="D30">
            <v>137896</v>
          </cell>
          <cell r="F30">
            <v>122559</v>
          </cell>
          <cell r="G30">
            <v>1194304</v>
          </cell>
        </row>
        <row r="31">
          <cell r="C31">
            <v>21641</v>
          </cell>
          <cell r="D31">
            <v>48264</v>
          </cell>
          <cell r="F31">
            <v>249853</v>
          </cell>
          <cell r="G31">
            <v>245500</v>
          </cell>
        </row>
        <row r="32">
          <cell r="C32">
            <v>39917</v>
          </cell>
          <cell r="D32">
            <v>114276</v>
          </cell>
          <cell r="F32">
            <v>838163</v>
          </cell>
          <cell r="G32">
            <v>848376</v>
          </cell>
        </row>
        <row r="33">
          <cell r="C33">
            <v>9496</v>
          </cell>
          <cell r="D33">
            <v>66100</v>
          </cell>
          <cell r="F33">
            <v>139005</v>
          </cell>
          <cell r="G33">
            <v>213066</v>
          </cell>
        </row>
        <row r="34">
          <cell r="C34">
            <v>3657</v>
          </cell>
          <cell r="D34">
            <v>21860</v>
          </cell>
          <cell r="F34">
            <v>299689</v>
          </cell>
          <cell r="G34">
            <v>209132</v>
          </cell>
        </row>
        <row r="35">
          <cell r="C35">
            <v>4760</v>
          </cell>
          <cell r="D35">
            <v>8541</v>
          </cell>
          <cell r="F35">
            <v>163441</v>
          </cell>
          <cell r="G35">
            <v>68968</v>
          </cell>
        </row>
        <row r="36">
          <cell r="C36">
            <v>7755</v>
          </cell>
          <cell r="D36">
            <v>5567</v>
          </cell>
          <cell r="F36">
            <v>13746</v>
          </cell>
          <cell r="G36">
            <v>13692</v>
          </cell>
        </row>
        <row r="37">
          <cell r="C37">
            <v>6964</v>
          </cell>
          <cell r="D37">
            <v>57263</v>
          </cell>
          <cell r="F37">
            <v>125015</v>
          </cell>
          <cell r="G37">
            <v>510466</v>
          </cell>
        </row>
        <row r="38">
          <cell r="C38">
            <v>10252</v>
          </cell>
          <cell r="D38">
            <v>54325</v>
          </cell>
          <cell r="F38">
            <v>271466</v>
          </cell>
          <cell r="G38">
            <v>893140</v>
          </cell>
        </row>
        <row r="39">
          <cell r="C39">
            <v>15069</v>
          </cell>
          <cell r="D39">
            <v>34660</v>
          </cell>
          <cell r="F39">
            <v>249353</v>
          </cell>
          <cell r="G39">
            <v>573073</v>
          </cell>
        </row>
        <row r="40">
          <cell r="C40">
            <v>56592</v>
          </cell>
          <cell r="D40">
            <v>125633</v>
          </cell>
          <cell r="F40">
            <v>518997</v>
          </cell>
          <cell r="G40">
            <v>626221</v>
          </cell>
        </row>
        <row r="41">
          <cell r="C41">
            <v>4836</v>
          </cell>
          <cell r="D41">
            <v>27492</v>
          </cell>
          <cell r="F41">
            <v>37746</v>
          </cell>
          <cell r="G41">
            <v>136269</v>
          </cell>
        </row>
      </sheetData>
      <sheetData sheetId="8">
        <row r="5">
          <cell r="C5">
            <v>793</v>
          </cell>
          <cell r="F5">
            <v>553067</v>
          </cell>
        </row>
        <row r="6">
          <cell r="C6">
            <v>45</v>
          </cell>
          <cell r="F6">
            <v>17395</v>
          </cell>
        </row>
        <row r="7">
          <cell r="C7">
            <v>73</v>
          </cell>
          <cell r="F7">
            <v>3282</v>
          </cell>
        </row>
        <row r="8">
          <cell r="C8">
            <v>63</v>
          </cell>
          <cell r="F8">
            <v>42861</v>
          </cell>
        </row>
        <row r="9">
          <cell r="C9">
            <v>1209</v>
          </cell>
          <cell r="F9">
            <v>940770</v>
          </cell>
        </row>
        <row r="10">
          <cell r="C10">
            <v>5906</v>
          </cell>
          <cell r="F10">
            <v>5836760</v>
          </cell>
        </row>
        <row r="13">
          <cell r="C13">
            <v>128</v>
          </cell>
          <cell r="F13">
            <v>25545</v>
          </cell>
        </row>
        <row r="20">
          <cell r="C20">
            <v>949</v>
          </cell>
          <cell r="F20">
            <v>95260</v>
          </cell>
        </row>
        <row r="21">
          <cell r="C21">
            <v>174</v>
          </cell>
          <cell r="F21">
            <v>20643</v>
          </cell>
        </row>
        <row r="22">
          <cell r="C22">
            <v>348204</v>
          </cell>
          <cell r="F22">
            <v>9090557</v>
          </cell>
        </row>
        <row r="23">
          <cell r="C23">
            <v>42568</v>
          </cell>
          <cell r="F23">
            <v>510068</v>
          </cell>
        </row>
        <row r="24">
          <cell r="C24">
            <v>8831</v>
          </cell>
          <cell r="F24">
            <v>218573</v>
          </cell>
        </row>
        <row r="25">
          <cell r="C25">
            <v>17537</v>
          </cell>
          <cell r="F25">
            <v>512971</v>
          </cell>
        </row>
        <row r="26">
          <cell r="C26">
            <v>31760</v>
          </cell>
          <cell r="F26">
            <v>1275490</v>
          </cell>
        </row>
        <row r="27">
          <cell r="C27">
            <v>28162</v>
          </cell>
          <cell r="F27">
            <v>745271</v>
          </cell>
        </row>
        <row r="28">
          <cell r="C28">
            <v>178</v>
          </cell>
          <cell r="F28">
            <v>684</v>
          </cell>
        </row>
        <row r="29">
          <cell r="C29">
            <v>294485</v>
          </cell>
          <cell r="F29">
            <v>7221979</v>
          </cell>
        </row>
        <row r="30">
          <cell r="C30">
            <v>6748</v>
          </cell>
          <cell r="F30">
            <v>242117</v>
          </cell>
        </row>
        <row r="31">
          <cell r="C31">
            <v>85484</v>
          </cell>
          <cell r="F31">
            <v>771288</v>
          </cell>
        </row>
        <row r="32">
          <cell r="C32">
            <v>133902</v>
          </cell>
          <cell r="F32">
            <v>2148996</v>
          </cell>
        </row>
        <row r="33">
          <cell r="C33">
            <v>33121</v>
          </cell>
          <cell r="F33">
            <v>505262</v>
          </cell>
        </row>
        <row r="34">
          <cell r="C34">
            <v>21077</v>
          </cell>
          <cell r="F34">
            <v>1385626</v>
          </cell>
        </row>
        <row r="35">
          <cell r="C35">
            <v>16828</v>
          </cell>
          <cell r="F35">
            <v>463810</v>
          </cell>
        </row>
        <row r="36">
          <cell r="C36">
            <v>8061</v>
          </cell>
          <cell r="F36">
            <v>28751</v>
          </cell>
        </row>
        <row r="37">
          <cell r="C37">
            <v>20304</v>
          </cell>
          <cell r="F37">
            <v>449325</v>
          </cell>
        </row>
        <row r="38">
          <cell r="C38">
            <v>32633</v>
          </cell>
          <cell r="F38">
            <v>785077</v>
          </cell>
        </row>
        <row r="39">
          <cell r="C39">
            <v>52618</v>
          </cell>
          <cell r="F39">
            <v>866869</v>
          </cell>
        </row>
        <row r="40">
          <cell r="C40">
            <v>165973</v>
          </cell>
          <cell r="F40">
            <v>1384965</v>
          </cell>
        </row>
        <row r="41">
          <cell r="C41">
            <v>20796</v>
          </cell>
          <cell r="F41">
            <v>169217</v>
          </cell>
        </row>
      </sheetData>
      <sheetData sheetId="9" refreshError="1"/>
      <sheetData sheetId="10">
        <row r="5">
          <cell r="C5">
            <v>21559</v>
          </cell>
          <cell r="F5">
            <v>1244470</v>
          </cell>
        </row>
        <row r="6">
          <cell r="C6">
            <v>7547</v>
          </cell>
          <cell r="F6">
            <v>737805</v>
          </cell>
        </row>
        <row r="7">
          <cell r="C7">
            <v>28113</v>
          </cell>
          <cell r="F7">
            <v>1126124</v>
          </cell>
        </row>
        <row r="8">
          <cell r="C8">
            <v>19835</v>
          </cell>
          <cell r="F8">
            <v>1440773</v>
          </cell>
        </row>
        <row r="9">
          <cell r="C9">
            <v>2026</v>
          </cell>
          <cell r="F9">
            <v>265597</v>
          </cell>
        </row>
        <row r="10">
          <cell r="C10">
            <v>1925</v>
          </cell>
          <cell r="F10">
            <v>352165</v>
          </cell>
        </row>
        <row r="13">
          <cell r="C13">
            <v>1633</v>
          </cell>
          <cell r="F13">
            <v>125245</v>
          </cell>
        </row>
        <row r="20">
          <cell r="C20">
            <v>9888</v>
          </cell>
          <cell r="F20">
            <v>242447</v>
          </cell>
        </row>
        <row r="21">
          <cell r="C21">
            <v>5778</v>
          </cell>
          <cell r="F21">
            <v>225916</v>
          </cell>
        </row>
        <row r="22">
          <cell r="C22">
            <v>2193940</v>
          </cell>
          <cell r="F22">
            <v>68951941</v>
          </cell>
        </row>
        <row r="23">
          <cell r="C23">
            <v>172070</v>
          </cell>
          <cell r="F23">
            <v>6109855</v>
          </cell>
        </row>
        <row r="24">
          <cell r="C24">
            <v>9977</v>
          </cell>
          <cell r="F24">
            <v>40286</v>
          </cell>
        </row>
        <row r="25">
          <cell r="C25">
            <v>77144</v>
          </cell>
          <cell r="F25">
            <v>464787</v>
          </cell>
        </row>
        <row r="26">
          <cell r="C26">
            <v>276141</v>
          </cell>
          <cell r="F26">
            <v>2874525</v>
          </cell>
        </row>
        <row r="27">
          <cell r="C27">
            <v>98164</v>
          </cell>
          <cell r="F27">
            <v>697279</v>
          </cell>
        </row>
        <row r="28">
          <cell r="C28">
            <v>7178</v>
          </cell>
          <cell r="F28">
            <v>121352</v>
          </cell>
        </row>
        <row r="29">
          <cell r="C29">
            <v>406186</v>
          </cell>
          <cell r="F29">
            <v>3647053</v>
          </cell>
        </row>
        <row r="30">
          <cell r="C30">
            <v>343379</v>
          </cell>
          <cell r="F30">
            <v>2951665</v>
          </cell>
        </row>
        <row r="31">
          <cell r="C31">
            <v>203126</v>
          </cell>
          <cell r="F31">
            <v>805346</v>
          </cell>
        </row>
        <row r="32">
          <cell r="C32">
            <v>423204</v>
          </cell>
          <cell r="F32">
            <v>2498875</v>
          </cell>
        </row>
        <row r="33">
          <cell r="C33">
            <v>221625</v>
          </cell>
          <cell r="F33">
            <v>686708</v>
          </cell>
        </row>
        <row r="34">
          <cell r="C34">
            <v>121205</v>
          </cell>
          <cell r="F34">
            <v>1128872</v>
          </cell>
        </row>
        <row r="35">
          <cell r="C35">
            <v>46109</v>
          </cell>
          <cell r="F35">
            <v>402307</v>
          </cell>
        </row>
        <row r="36">
          <cell r="C36">
            <v>19941</v>
          </cell>
          <cell r="F36">
            <v>37959</v>
          </cell>
        </row>
        <row r="37">
          <cell r="C37">
            <v>119165</v>
          </cell>
          <cell r="F37">
            <v>1108952</v>
          </cell>
        </row>
        <row r="38">
          <cell r="C38">
            <v>177310</v>
          </cell>
          <cell r="F38">
            <v>2401364</v>
          </cell>
        </row>
        <row r="39">
          <cell r="C39">
            <v>162910</v>
          </cell>
          <cell r="F39">
            <v>1991256</v>
          </cell>
        </row>
        <row r="40">
          <cell r="C40">
            <v>293459</v>
          </cell>
          <cell r="F40">
            <v>1368966</v>
          </cell>
        </row>
        <row r="41">
          <cell r="C41">
            <v>88954</v>
          </cell>
          <cell r="F41">
            <v>366917</v>
          </cell>
        </row>
      </sheetData>
      <sheetData sheetId="11" refreshError="1"/>
      <sheetData sheetId="12">
        <row r="11">
          <cell r="H11">
            <v>1697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A4B3-6AD8-40E9-90A0-DA31AC33DAA8}">
  <sheetPr>
    <tabColor rgb="FFFFC000"/>
  </sheetPr>
  <dimension ref="A1:J44"/>
  <sheetViews>
    <sheetView workbookViewId="0">
      <selection activeCell="L24" sqref="L24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5.5" style="2" customWidth="1"/>
    <col min="7" max="7" width="15.25" style="2" customWidth="1"/>
    <col min="8" max="8" width="14.125" style="2" customWidth="1"/>
    <col min="9" max="9" width="13.2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5.5" style="1" customWidth="1"/>
    <col min="263" max="263" width="15.25" style="1" customWidth="1"/>
    <col min="264" max="264" width="14.125" style="1" customWidth="1"/>
    <col min="265" max="265" width="13.2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5.5" style="1" customWidth="1"/>
    <col min="519" max="519" width="15.25" style="1" customWidth="1"/>
    <col min="520" max="520" width="14.125" style="1" customWidth="1"/>
    <col min="521" max="521" width="13.2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5.5" style="1" customWidth="1"/>
    <col min="775" max="775" width="15.25" style="1" customWidth="1"/>
    <col min="776" max="776" width="14.125" style="1" customWidth="1"/>
    <col min="777" max="777" width="13.2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5.5" style="1" customWidth="1"/>
    <col min="1031" max="1031" width="15.25" style="1" customWidth="1"/>
    <col min="1032" max="1032" width="14.125" style="1" customWidth="1"/>
    <col min="1033" max="1033" width="13.2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5.5" style="1" customWidth="1"/>
    <col min="1287" max="1287" width="15.25" style="1" customWidth="1"/>
    <col min="1288" max="1288" width="14.125" style="1" customWidth="1"/>
    <col min="1289" max="1289" width="13.2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5.5" style="1" customWidth="1"/>
    <col min="1543" max="1543" width="15.25" style="1" customWidth="1"/>
    <col min="1544" max="1544" width="14.125" style="1" customWidth="1"/>
    <col min="1545" max="1545" width="13.2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5.5" style="1" customWidth="1"/>
    <col min="1799" max="1799" width="15.25" style="1" customWidth="1"/>
    <col min="1800" max="1800" width="14.125" style="1" customWidth="1"/>
    <col min="1801" max="1801" width="13.2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5.5" style="1" customWidth="1"/>
    <col min="2055" max="2055" width="15.25" style="1" customWidth="1"/>
    <col min="2056" max="2056" width="14.125" style="1" customWidth="1"/>
    <col min="2057" max="2057" width="13.2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5.5" style="1" customWidth="1"/>
    <col min="2311" max="2311" width="15.25" style="1" customWidth="1"/>
    <col min="2312" max="2312" width="14.125" style="1" customWidth="1"/>
    <col min="2313" max="2313" width="13.2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5.5" style="1" customWidth="1"/>
    <col min="2567" max="2567" width="15.25" style="1" customWidth="1"/>
    <col min="2568" max="2568" width="14.125" style="1" customWidth="1"/>
    <col min="2569" max="2569" width="13.2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5.5" style="1" customWidth="1"/>
    <col min="2823" max="2823" width="15.25" style="1" customWidth="1"/>
    <col min="2824" max="2824" width="14.125" style="1" customWidth="1"/>
    <col min="2825" max="2825" width="13.2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5.5" style="1" customWidth="1"/>
    <col min="3079" max="3079" width="15.25" style="1" customWidth="1"/>
    <col min="3080" max="3080" width="14.125" style="1" customWidth="1"/>
    <col min="3081" max="3081" width="13.2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5.5" style="1" customWidth="1"/>
    <col min="3335" max="3335" width="15.25" style="1" customWidth="1"/>
    <col min="3336" max="3336" width="14.125" style="1" customWidth="1"/>
    <col min="3337" max="3337" width="13.2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5.5" style="1" customWidth="1"/>
    <col min="3591" max="3591" width="15.25" style="1" customWidth="1"/>
    <col min="3592" max="3592" width="14.125" style="1" customWidth="1"/>
    <col min="3593" max="3593" width="13.2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5.5" style="1" customWidth="1"/>
    <col min="3847" max="3847" width="15.25" style="1" customWidth="1"/>
    <col min="3848" max="3848" width="14.125" style="1" customWidth="1"/>
    <col min="3849" max="3849" width="13.2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5.5" style="1" customWidth="1"/>
    <col min="4103" max="4103" width="15.25" style="1" customWidth="1"/>
    <col min="4104" max="4104" width="14.125" style="1" customWidth="1"/>
    <col min="4105" max="4105" width="13.2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5.5" style="1" customWidth="1"/>
    <col min="4359" max="4359" width="15.25" style="1" customWidth="1"/>
    <col min="4360" max="4360" width="14.125" style="1" customWidth="1"/>
    <col min="4361" max="4361" width="13.2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5.5" style="1" customWidth="1"/>
    <col min="4615" max="4615" width="15.25" style="1" customWidth="1"/>
    <col min="4616" max="4616" width="14.125" style="1" customWidth="1"/>
    <col min="4617" max="4617" width="13.2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5.5" style="1" customWidth="1"/>
    <col min="4871" max="4871" width="15.25" style="1" customWidth="1"/>
    <col min="4872" max="4872" width="14.125" style="1" customWidth="1"/>
    <col min="4873" max="4873" width="13.2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5.5" style="1" customWidth="1"/>
    <col min="5127" max="5127" width="15.25" style="1" customWidth="1"/>
    <col min="5128" max="5128" width="14.125" style="1" customWidth="1"/>
    <col min="5129" max="5129" width="13.2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5.5" style="1" customWidth="1"/>
    <col min="5383" max="5383" width="15.25" style="1" customWidth="1"/>
    <col min="5384" max="5384" width="14.125" style="1" customWidth="1"/>
    <col min="5385" max="5385" width="13.2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5.5" style="1" customWidth="1"/>
    <col min="5639" max="5639" width="15.25" style="1" customWidth="1"/>
    <col min="5640" max="5640" width="14.125" style="1" customWidth="1"/>
    <col min="5641" max="5641" width="13.2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5.5" style="1" customWidth="1"/>
    <col min="5895" max="5895" width="15.25" style="1" customWidth="1"/>
    <col min="5896" max="5896" width="14.125" style="1" customWidth="1"/>
    <col min="5897" max="5897" width="13.2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5.5" style="1" customWidth="1"/>
    <col min="6151" max="6151" width="15.25" style="1" customWidth="1"/>
    <col min="6152" max="6152" width="14.125" style="1" customWidth="1"/>
    <col min="6153" max="6153" width="13.2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5.5" style="1" customWidth="1"/>
    <col min="6407" max="6407" width="15.25" style="1" customWidth="1"/>
    <col min="6408" max="6408" width="14.125" style="1" customWidth="1"/>
    <col min="6409" max="6409" width="13.2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5.5" style="1" customWidth="1"/>
    <col min="6663" max="6663" width="15.25" style="1" customWidth="1"/>
    <col min="6664" max="6664" width="14.125" style="1" customWidth="1"/>
    <col min="6665" max="6665" width="13.2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5.5" style="1" customWidth="1"/>
    <col min="6919" max="6919" width="15.25" style="1" customWidth="1"/>
    <col min="6920" max="6920" width="14.125" style="1" customWidth="1"/>
    <col min="6921" max="6921" width="13.2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5.5" style="1" customWidth="1"/>
    <col min="7175" max="7175" width="15.25" style="1" customWidth="1"/>
    <col min="7176" max="7176" width="14.125" style="1" customWidth="1"/>
    <col min="7177" max="7177" width="13.2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5.5" style="1" customWidth="1"/>
    <col min="7431" max="7431" width="15.25" style="1" customWidth="1"/>
    <col min="7432" max="7432" width="14.125" style="1" customWidth="1"/>
    <col min="7433" max="7433" width="13.2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5.5" style="1" customWidth="1"/>
    <col min="7687" max="7687" width="15.25" style="1" customWidth="1"/>
    <col min="7688" max="7688" width="14.125" style="1" customWidth="1"/>
    <col min="7689" max="7689" width="13.2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5.5" style="1" customWidth="1"/>
    <col min="7943" max="7943" width="15.25" style="1" customWidth="1"/>
    <col min="7944" max="7944" width="14.125" style="1" customWidth="1"/>
    <col min="7945" max="7945" width="13.2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5.5" style="1" customWidth="1"/>
    <col min="8199" max="8199" width="15.25" style="1" customWidth="1"/>
    <col min="8200" max="8200" width="14.125" style="1" customWidth="1"/>
    <col min="8201" max="8201" width="13.2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5.5" style="1" customWidth="1"/>
    <col min="8455" max="8455" width="15.25" style="1" customWidth="1"/>
    <col min="8456" max="8456" width="14.125" style="1" customWidth="1"/>
    <col min="8457" max="8457" width="13.2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5.5" style="1" customWidth="1"/>
    <col min="8711" max="8711" width="15.25" style="1" customWidth="1"/>
    <col min="8712" max="8712" width="14.125" style="1" customWidth="1"/>
    <col min="8713" max="8713" width="13.2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5.5" style="1" customWidth="1"/>
    <col min="8967" max="8967" width="15.25" style="1" customWidth="1"/>
    <col min="8968" max="8968" width="14.125" style="1" customWidth="1"/>
    <col min="8969" max="8969" width="13.2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5.5" style="1" customWidth="1"/>
    <col min="9223" max="9223" width="15.25" style="1" customWidth="1"/>
    <col min="9224" max="9224" width="14.125" style="1" customWidth="1"/>
    <col min="9225" max="9225" width="13.2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5.5" style="1" customWidth="1"/>
    <col min="9479" max="9479" width="15.25" style="1" customWidth="1"/>
    <col min="9480" max="9480" width="14.125" style="1" customWidth="1"/>
    <col min="9481" max="9481" width="13.2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5.5" style="1" customWidth="1"/>
    <col min="9735" max="9735" width="15.25" style="1" customWidth="1"/>
    <col min="9736" max="9736" width="14.125" style="1" customWidth="1"/>
    <col min="9737" max="9737" width="13.2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5.5" style="1" customWidth="1"/>
    <col min="9991" max="9991" width="15.25" style="1" customWidth="1"/>
    <col min="9992" max="9992" width="14.125" style="1" customWidth="1"/>
    <col min="9993" max="9993" width="13.2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5.5" style="1" customWidth="1"/>
    <col min="10247" max="10247" width="15.25" style="1" customWidth="1"/>
    <col min="10248" max="10248" width="14.125" style="1" customWidth="1"/>
    <col min="10249" max="10249" width="13.2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5.5" style="1" customWidth="1"/>
    <col min="10503" max="10503" width="15.25" style="1" customWidth="1"/>
    <col min="10504" max="10504" width="14.125" style="1" customWidth="1"/>
    <col min="10505" max="10505" width="13.2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5.5" style="1" customWidth="1"/>
    <col min="10759" max="10759" width="15.25" style="1" customWidth="1"/>
    <col min="10760" max="10760" width="14.125" style="1" customWidth="1"/>
    <col min="10761" max="10761" width="13.2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5.5" style="1" customWidth="1"/>
    <col min="11015" max="11015" width="15.25" style="1" customWidth="1"/>
    <col min="11016" max="11016" width="14.125" style="1" customWidth="1"/>
    <col min="11017" max="11017" width="13.2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5.5" style="1" customWidth="1"/>
    <col min="11271" max="11271" width="15.25" style="1" customWidth="1"/>
    <col min="11272" max="11272" width="14.125" style="1" customWidth="1"/>
    <col min="11273" max="11273" width="13.2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5.5" style="1" customWidth="1"/>
    <col min="11527" max="11527" width="15.25" style="1" customWidth="1"/>
    <col min="11528" max="11528" width="14.125" style="1" customWidth="1"/>
    <col min="11529" max="11529" width="13.2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5.5" style="1" customWidth="1"/>
    <col min="11783" max="11783" width="15.25" style="1" customWidth="1"/>
    <col min="11784" max="11784" width="14.125" style="1" customWidth="1"/>
    <col min="11785" max="11785" width="13.2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5.5" style="1" customWidth="1"/>
    <col min="12039" max="12039" width="15.25" style="1" customWidth="1"/>
    <col min="12040" max="12040" width="14.125" style="1" customWidth="1"/>
    <col min="12041" max="12041" width="13.2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5.5" style="1" customWidth="1"/>
    <col min="12295" max="12295" width="15.25" style="1" customWidth="1"/>
    <col min="12296" max="12296" width="14.125" style="1" customWidth="1"/>
    <col min="12297" max="12297" width="13.2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5.5" style="1" customWidth="1"/>
    <col min="12551" max="12551" width="15.25" style="1" customWidth="1"/>
    <col min="12552" max="12552" width="14.125" style="1" customWidth="1"/>
    <col min="12553" max="12553" width="13.2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5.5" style="1" customWidth="1"/>
    <col min="12807" max="12807" width="15.25" style="1" customWidth="1"/>
    <col min="12808" max="12808" width="14.125" style="1" customWidth="1"/>
    <col min="12809" max="12809" width="13.2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5.5" style="1" customWidth="1"/>
    <col min="13063" max="13063" width="15.25" style="1" customWidth="1"/>
    <col min="13064" max="13064" width="14.125" style="1" customWidth="1"/>
    <col min="13065" max="13065" width="13.2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5.5" style="1" customWidth="1"/>
    <col min="13319" max="13319" width="15.25" style="1" customWidth="1"/>
    <col min="13320" max="13320" width="14.125" style="1" customWidth="1"/>
    <col min="13321" max="13321" width="13.2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5.5" style="1" customWidth="1"/>
    <col min="13575" max="13575" width="15.25" style="1" customWidth="1"/>
    <col min="13576" max="13576" width="14.125" style="1" customWidth="1"/>
    <col min="13577" max="13577" width="13.2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5.5" style="1" customWidth="1"/>
    <col min="13831" max="13831" width="15.25" style="1" customWidth="1"/>
    <col min="13832" max="13832" width="14.125" style="1" customWidth="1"/>
    <col min="13833" max="13833" width="13.2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5.5" style="1" customWidth="1"/>
    <col min="14087" max="14087" width="15.25" style="1" customWidth="1"/>
    <col min="14088" max="14088" width="14.125" style="1" customWidth="1"/>
    <col min="14089" max="14089" width="13.2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5.5" style="1" customWidth="1"/>
    <col min="14343" max="14343" width="15.25" style="1" customWidth="1"/>
    <col min="14344" max="14344" width="14.125" style="1" customWidth="1"/>
    <col min="14345" max="14345" width="13.2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5.5" style="1" customWidth="1"/>
    <col min="14599" max="14599" width="15.25" style="1" customWidth="1"/>
    <col min="14600" max="14600" width="14.125" style="1" customWidth="1"/>
    <col min="14601" max="14601" width="13.2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5.5" style="1" customWidth="1"/>
    <col min="14855" max="14855" width="15.25" style="1" customWidth="1"/>
    <col min="14856" max="14856" width="14.125" style="1" customWidth="1"/>
    <col min="14857" max="14857" width="13.2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5.5" style="1" customWidth="1"/>
    <col min="15111" max="15111" width="15.25" style="1" customWidth="1"/>
    <col min="15112" max="15112" width="14.125" style="1" customWidth="1"/>
    <col min="15113" max="15113" width="13.2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5.5" style="1" customWidth="1"/>
    <col min="15367" max="15367" width="15.25" style="1" customWidth="1"/>
    <col min="15368" max="15368" width="14.125" style="1" customWidth="1"/>
    <col min="15369" max="15369" width="13.2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5.5" style="1" customWidth="1"/>
    <col min="15623" max="15623" width="15.25" style="1" customWidth="1"/>
    <col min="15624" max="15624" width="14.125" style="1" customWidth="1"/>
    <col min="15625" max="15625" width="13.2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5.5" style="1" customWidth="1"/>
    <col min="15879" max="15879" width="15.25" style="1" customWidth="1"/>
    <col min="15880" max="15880" width="14.125" style="1" customWidth="1"/>
    <col min="15881" max="15881" width="13.2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5.5" style="1" customWidth="1"/>
    <col min="16135" max="16135" width="15.25" style="1" customWidth="1"/>
    <col min="16136" max="16136" width="14.125" style="1" customWidth="1"/>
    <col min="16137" max="16137" width="13.25" style="1" customWidth="1"/>
    <col min="16138" max="16138" width="11.75" style="1" customWidth="1"/>
    <col min="16139" max="16384" width="9" style="1"/>
  </cols>
  <sheetData>
    <row r="1" spans="1:10" ht="19.5">
      <c r="A1" s="83" t="s">
        <v>244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242</v>
      </c>
      <c r="D3" s="32" t="s">
        <v>241</v>
      </c>
      <c r="E3" s="29" t="s">
        <v>51</v>
      </c>
      <c r="F3" s="31" t="s">
        <v>240</v>
      </c>
      <c r="G3" s="30" t="s">
        <v>239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290</v>
      </c>
      <c r="D5" s="16">
        <v>3368</v>
      </c>
      <c r="E5" s="15">
        <f t="shared" ref="E5:E11" si="0">C5-D5</f>
        <v>-3078</v>
      </c>
      <c r="F5" s="16">
        <v>242839</v>
      </c>
      <c r="G5" s="16">
        <v>192007</v>
      </c>
      <c r="H5" s="16">
        <f t="shared" ref="H5:H11" si="1">F5-G5</f>
        <v>50832</v>
      </c>
      <c r="I5" s="47">
        <f t="shared" ref="I5:J7" si="2">F5/C5</f>
        <v>837.37586206896549</v>
      </c>
      <c r="J5" s="47">
        <f t="shared" si="2"/>
        <v>57.009204275534444</v>
      </c>
    </row>
    <row r="6" spans="1:10">
      <c r="A6" s="53" t="s">
        <v>71</v>
      </c>
      <c r="B6" s="52" t="s">
        <v>70</v>
      </c>
      <c r="C6" s="16">
        <v>110</v>
      </c>
      <c r="D6" s="16">
        <v>2598</v>
      </c>
      <c r="E6" s="15">
        <f t="shared" si="0"/>
        <v>-2488</v>
      </c>
      <c r="F6" s="16">
        <v>73715</v>
      </c>
      <c r="G6" s="16">
        <v>164459</v>
      </c>
      <c r="H6" s="20">
        <f t="shared" si="1"/>
        <v>-90744</v>
      </c>
      <c r="I6" s="47">
        <f t="shared" si="2"/>
        <v>670.13636363636363</v>
      </c>
      <c r="J6" s="47">
        <f t="shared" si="2"/>
        <v>63.30215550423403</v>
      </c>
    </row>
    <row r="7" spans="1:10">
      <c r="A7" s="49" t="s">
        <v>69</v>
      </c>
      <c r="B7" s="51" t="s">
        <v>68</v>
      </c>
      <c r="C7" s="16">
        <v>126</v>
      </c>
      <c r="D7" s="16">
        <v>12338</v>
      </c>
      <c r="E7" s="15">
        <f t="shared" si="0"/>
        <v>-12212</v>
      </c>
      <c r="F7" s="16">
        <v>5235</v>
      </c>
      <c r="G7" s="16">
        <v>444010</v>
      </c>
      <c r="H7" s="20">
        <f t="shared" si="1"/>
        <v>-438775</v>
      </c>
      <c r="I7" s="47">
        <f t="shared" si="2"/>
        <v>41.547619047619051</v>
      </c>
      <c r="J7" s="47">
        <f t="shared" si="2"/>
        <v>35.98719403468958</v>
      </c>
    </row>
    <row r="8" spans="1:10">
      <c r="A8" s="49" t="s">
        <v>67</v>
      </c>
      <c r="B8" s="51" t="s">
        <v>66</v>
      </c>
      <c r="C8" s="16">
        <v>0</v>
      </c>
      <c r="D8" s="16">
        <v>7399</v>
      </c>
      <c r="E8" s="15">
        <f t="shared" si="0"/>
        <v>-7399</v>
      </c>
      <c r="F8" s="16">
        <v>0</v>
      </c>
      <c r="G8" s="16">
        <v>598757</v>
      </c>
      <c r="H8" s="15">
        <f t="shared" si="1"/>
        <v>-598757</v>
      </c>
      <c r="I8" s="47">
        <v>0</v>
      </c>
      <c r="J8" s="47">
        <f>G8/D8</f>
        <v>80.924043789701315</v>
      </c>
    </row>
    <row r="9" spans="1:10">
      <c r="A9" s="49" t="s">
        <v>65</v>
      </c>
      <c r="B9" s="51" t="s">
        <v>64</v>
      </c>
      <c r="C9" s="16">
        <v>186</v>
      </c>
      <c r="D9" s="16">
        <v>1684</v>
      </c>
      <c r="E9" s="20">
        <f t="shared" si="0"/>
        <v>-1498</v>
      </c>
      <c r="F9" s="16">
        <v>104521</v>
      </c>
      <c r="G9" s="16">
        <v>168027</v>
      </c>
      <c r="H9" s="20">
        <f t="shared" si="1"/>
        <v>-63506</v>
      </c>
      <c r="I9" s="47">
        <f>F9/C9</f>
        <v>561.94086021505382</v>
      </c>
      <c r="J9" s="47">
        <f>G9/D9</f>
        <v>99.778503562945374</v>
      </c>
    </row>
    <row r="10" spans="1:10">
      <c r="A10" s="49" t="s">
        <v>63</v>
      </c>
      <c r="B10" s="51" t="s">
        <v>62</v>
      </c>
      <c r="C10" s="16">
        <v>692</v>
      </c>
      <c r="D10" s="16">
        <v>1408</v>
      </c>
      <c r="E10" s="20">
        <f t="shared" si="0"/>
        <v>-716</v>
      </c>
      <c r="F10" s="16">
        <v>1019992</v>
      </c>
      <c r="G10" s="16">
        <v>114291</v>
      </c>
      <c r="H10" s="48">
        <f t="shared" si="1"/>
        <v>905701</v>
      </c>
      <c r="I10" s="47">
        <f>F10/C10</f>
        <v>1473.9768786127167</v>
      </c>
      <c r="J10" s="47">
        <f>G10/D10</f>
        <v>81.172585227272734</v>
      </c>
    </row>
    <row r="11" spans="1:10" ht="17.25" thickBot="1">
      <c r="A11" s="46" t="s">
        <v>61</v>
      </c>
      <c r="B11" s="50" t="s">
        <v>60</v>
      </c>
      <c r="C11" s="43">
        <f>SUM(C5:C10)</f>
        <v>1404</v>
      </c>
      <c r="D11" s="43">
        <f>SUM(D5:D10)</f>
        <v>28795</v>
      </c>
      <c r="E11" s="44">
        <f t="shared" si="0"/>
        <v>-27391</v>
      </c>
      <c r="F11" s="43">
        <f>SUM(F5:F10)</f>
        <v>1446302</v>
      </c>
      <c r="G11" s="43">
        <f>SUM(G5:G10)</f>
        <v>1681551</v>
      </c>
      <c r="H11" s="80">
        <f t="shared" si="1"/>
        <v>-235249</v>
      </c>
      <c r="I11" s="42">
        <f>F11/C11</f>
        <v>1030.1296296296296</v>
      </c>
      <c r="J11" s="42">
        <f>G11/D11</f>
        <v>58.397325924639695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80</v>
      </c>
      <c r="D13" s="16">
        <v>101</v>
      </c>
      <c r="E13" s="15">
        <f>C13-D13</f>
        <v>-21</v>
      </c>
      <c r="F13" s="16">
        <v>17955</v>
      </c>
      <c r="G13" s="16">
        <v>31073</v>
      </c>
      <c r="H13" s="48">
        <v>157</v>
      </c>
      <c r="I13" s="47">
        <f>F13/C13</f>
        <v>224.4375</v>
      </c>
      <c r="J13" s="47">
        <f>G13/D13</f>
        <v>307.65346534653463</v>
      </c>
    </row>
    <row r="14" spans="1:10" ht="17.25" thickBot="1">
      <c r="A14" s="46" t="s">
        <v>1</v>
      </c>
      <c r="B14" s="45" t="s">
        <v>57</v>
      </c>
      <c r="C14" s="43">
        <f>C11+C13</f>
        <v>1484</v>
      </c>
      <c r="D14" s="43">
        <f>D11+D13</f>
        <v>28896</v>
      </c>
      <c r="E14" s="44">
        <f>C14-D14</f>
        <v>-27412</v>
      </c>
      <c r="F14" s="43">
        <f>F11+F13</f>
        <v>1464257</v>
      </c>
      <c r="G14" s="43">
        <f>G11+G13</f>
        <v>1712624</v>
      </c>
      <c r="H14" s="80">
        <f>F14-G14</f>
        <v>-248367</v>
      </c>
      <c r="I14" s="42">
        <f>F14/C14</f>
        <v>986.6960916442049</v>
      </c>
      <c r="J14" s="42">
        <f>G14/D14</f>
        <v>59.26854928017719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243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242</v>
      </c>
      <c r="D18" s="32" t="s">
        <v>241</v>
      </c>
      <c r="E18" s="29" t="s">
        <v>51</v>
      </c>
      <c r="F18" s="31" t="s">
        <v>240</v>
      </c>
      <c r="G18" s="30" t="s">
        <v>239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746</v>
      </c>
      <c r="D20" s="16">
        <v>4593</v>
      </c>
      <c r="E20" s="20">
        <f t="shared" ref="E20:E42" si="3">C20-D20</f>
        <v>-3847</v>
      </c>
      <c r="F20" s="16">
        <v>52933</v>
      </c>
      <c r="G20" s="16">
        <v>97861</v>
      </c>
      <c r="H20" s="15">
        <f t="shared" ref="H20:H42" si="4">F20-G20</f>
        <v>-44928</v>
      </c>
      <c r="I20" s="2"/>
      <c r="J20" s="2"/>
    </row>
    <row r="21" spans="1:10">
      <c r="A21" s="18" t="s">
        <v>43</v>
      </c>
      <c r="B21" s="17" t="s">
        <v>42</v>
      </c>
      <c r="C21" s="16">
        <v>26</v>
      </c>
      <c r="D21" s="16">
        <v>1789</v>
      </c>
      <c r="E21" s="20">
        <f t="shared" si="3"/>
        <v>-1763</v>
      </c>
      <c r="F21" s="16">
        <v>4130</v>
      </c>
      <c r="G21" s="16">
        <v>69982</v>
      </c>
      <c r="H21" s="15">
        <f t="shared" si="4"/>
        <v>-65852</v>
      </c>
      <c r="I21" s="2"/>
      <c r="J21" s="2"/>
    </row>
    <row r="22" spans="1:10">
      <c r="A22" s="18" t="s">
        <v>41</v>
      </c>
      <c r="B22" s="17" t="s">
        <v>40</v>
      </c>
      <c r="C22" s="16">
        <v>172123</v>
      </c>
      <c r="D22" s="16">
        <v>677554</v>
      </c>
      <c r="E22" s="20">
        <f t="shared" si="3"/>
        <v>-505431</v>
      </c>
      <c r="F22" s="16">
        <v>4060060</v>
      </c>
      <c r="G22" s="16">
        <v>22299251</v>
      </c>
      <c r="H22" s="15">
        <f t="shared" si="4"/>
        <v>-18239191</v>
      </c>
      <c r="I22" s="2"/>
      <c r="J22" s="2"/>
    </row>
    <row r="23" spans="1:10">
      <c r="A23" s="18" t="s">
        <v>39</v>
      </c>
      <c r="B23" s="17" t="s">
        <v>38</v>
      </c>
      <c r="C23" s="16">
        <v>36819</v>
      </c>
      <c r="D23" s="16">
        <v>72036</v>
      </c>
      <c r="E23" s="20">
        <f t="shared" si="3"/>
        <v>-35217</v>
      </c>
      <c r="F23" s="16">
        <v>375342</v>
      </c>
      <c r="G23" s="16">
        <v>2641292</v>
      </c>
      <c r="H23" s="15">
        <f t="shared" si="4"/>
        <v>-2265950</v>
      </c>
      <c r="I23" s="2"/>
      <c r="J23" s="2"/>
    </row>
    <row r="24" spans="1:10">
      <c r="A24" s="18" t="s">
        <v>37</v>
      </c>
      <c r="B24" s="17" t="s">
        <v>36</v>
      </c>
      <c r="C24" s="16">
        <v>6279</v>
      </c>
      <c r="D24" s="16">
        <v>1738</v>
      </c>
      <c r="E24" s="16">
        <f t="shared" si="3"/>
        <v>4541</v>
      </c>
      <c r="F24" s="16">
        <v>94193</v>
      </c>
      <c r="G24" s="16">
        <v>8406</v>
      </c>
      <c r="H24" s="16">
        <f t="shared" si="4"/>
        <v>85787</v>
      </c>
      <c r="I24" s="2"/>
      <c r="J24" s="2"/>
    </row>
    <row r="25" spans="1:10">
      <c r="A25" s="18" t="s">
        <v>35</v>
      </c>
      <c r="B25" s="17" t="s">
        <v>34</v>
      </c>
      <c r="C25" s="16">
        <v>2907</v>
      </c>
      <c r="D25" s="16">
        <v>31544</v>
      </c>
      <c r="E25" s="20">
        <f t="shared" si="3"/>
        <v>-28637</v>
      </c>
      <c r="F25" s="16">
        <v>61941</v>
      </c>
      <c r="G25" s="16">
        <v>196900</v>
      </c>
      <c r="H25" s="20">
        <f t="shared" si="4"/>
        <v>-134959</v>
      </c>
      <c r="I25" s="2"/>
      <c r="J25" s="2"/>
    </row>
    <row r="26" spans="1:10">
      <c r="A26" s="18" t="s">
        <v>33</v>
      </c>
      <c r="B26" s="17" t="s">
        <v>32</v>
      </c>
      <c r="C26" s="16">
        <v>17638</v>
      </c>
      <c r="D26" s="16">
        <v>87766</v>
      </c>
      <c r="E26" s="20">
        <f t="shared" si="3"/>
        <v>-70128</v>
      </c>
      <c r="F26" s="16">
        <v>705572</v>
      </c>
      <c r="G26" s="16">
        <v>888201</v>
      </c>
      <c r="H26" s="20">
        <f t="shared" si="4"/>
        <v>-182629</v>
      </c>
      <c r="I26" s="2"/>
      <c r="J26" s="2"/>
    </row>
    <row r="27" spans="1:10">
      <c r="A27" s="18" t="s">
        <v>31</v>
      </c>
      <c r="B27" s="17" t="s">
        <v>30</v>
      </c>
      <c r="C27" s="16">
        <v>11881</v>
      </c>
      <c r="D27" s="16">
        <v>69957</v>
      </c>
      <c r="E27" s="20">
        <f t="shared" si="3"/>
        <v>-58076</v>
      </c>
      <c r="F27" s="16">
        <v>416471</v>
      </c>
      <c r="G27" s="16">
        <v>316428</v>
      </c>
      <c r="H27" s="16">
        <f t="shared" si="4"/>
        <v>100043</v>
      </c>
      <c r="I27" s="2"/>
      <c r="J27" s="2"/>
    </row>
    <row r="28" spans="1:10">
      <c r="A28" s="18" t="s">
        <v>29</v>
      </c>
      <c r="B28" s="17" t="s">
        <v>28</v>
      </c>
      <c r="C28" s="16">
        <v>0</v>
      </c>
      <c r="D28" s="16">
        <v>3367</v>
      </c>
      <c r="E28" s="20">
        <f t="shared" si="3"/>
        <v>-3367</v>
      </c>
      <c r="F28" s="16">
        <v>0</v>
      </c>
      <c r="G28" s="16">
        <v>67177</v>
      </c>
      <c r="H28" s="20">
        <f t="shared" si="4"/>
        <v>-67177</v>
      </c>
      <c r="I28" s="2"/>
      <c r="J28" s="2"/>
    </row>
    <row r="29" spans="1:10">
      <c r="A29" s="18" t="s">
        <v>27</v>
      </c>
      <c r="B29" s="17" t="s">
        <v>26</v>
      </c>
      <c r="C29" s="16">
        <v>129964</v>
      </c>
      <c r="D29" s="16">
        <v>193415</v>
      </c>
      <c r="E29" s="20">
        <f t="shared" si="3"/>
        <v>-63451</v>
      </c>
      <c r="F29" s="16">
        <v>2662419</v>
      </c>
      <c r="G29" s="16">
        <v>1863386</v>
      </c>
      <c r="H29" s="19">
        <f t="shared" si="4"/>
        <v>799033</v>
      </c>
      <c r="I29" s="2"/>
      <c r="J29" s="2"/>
    </row>
    <row r="30" spans="1:10">
      <c r="A30" s="18" t="s">
        <v>25</v>
      </c>
      <c r="B30" s="17" t="s">
        <v>24</v>
      </c>
      <c r="C30" s="16">
        <v>3978</v>
      </c>
      <c r="D30" s="16">
        <v>85810</v>
      </c>
      <c r="E30" s="20">
        <f t="shared" si="3"/>
        <v>-81832</v>
      </c>
      <c r="F30" s="16">
        <v>74761</v>
      </c>
      <c r="G30" s="16">
        <v>930941</v>
      </c>
      <c r="H30" s="20">
        <f t="shared" si="4"/>
        <v>-856180</v>
      </c>
      <c r="I30" s="2"/>
      <c r="J30" s="2"/>
    </row>
    <row r="31" spans="1:10">
      <c r="A31" s="18" t="s">
        <v>23</v>
      </c>
      <c r="B31" s="17" t="s">
        <v>22</v>
      </c>
      <c r="C31" s="16">
        <v>41004</v>
      </c>
      <c r="D31" s="16">
        <v>51008</v>
      </c>
      <c r="E31" s="20">
        <f t="shared" si="3"/>
        <v>-10004</v>
      </c>
      <c r="F31" s="16">
        <v>269107</v>
      </c>
      <c r="G31" s="16">
        <v>302744</v>
      </c>
      <c r="H31" s="20">
        <f t="shared" si="4"/>
        <v>-33637</v>
      </c>
      <c r="I31" s="2"/>
      <c r="J31" s="2"/>
    </row>
    <row r="32" spans="1:10">
      <c r="A32" s="18" t="s">
        <v>21</v>
      </c>
      <c r="B32" s="17" t="s">
        <v>20</v>
      </c>
      <c r="C32" s="16">
        <v>84858</v>
      </c>
      <c r="D32" s="16">
        <v>133326</v>
      </c>
      <c r="E32" s="20">
        <f t="shared" si="3"/>
        <v>-48468</v>
      </c>
      <c r="F32" s="16">
        <v>959366</v>
      </c>
      <c r="G32" s="16">
        <v>836938</v>
      </c>
      <c r="H32" s="16">
        <f t="shared" si="4"/>
        <v>122428</v>
      </c>
      <c r="I32" s="2"/>
      <c r="J32" s="2"/>
    </row>
    <row r="33" spans="1:10">
      <c r="A33" s="18" t="s">
        <v>19</v>
      </c>
      <c r="B33" s="17" t="s">
        <v>18</v>
      </c>
      <c r="C33" s="16">
        <v>10327</v>
      </c>
      <c r="D33" s="16">
        <v>141797</v>
      </c>
      <c r="E33" s="20">
        <f t="shared" si="3"/>
        <v>-131470</v>
      </c>
      <c r="F33" s="16">
        <v>185664</v>
      </c>
      <c r="G33" s="16">
        <v>458483</v>
      </c>
      <c r="H33" s="20">
        <f t="shared" si="4"/>
        <v>-272819</v>
      </c>
      <c r="I33" s="2"/>
      <c r="J33" s="2"/>
    </row>
    <row r="34" spans="1:10">
      <c r="A34" s="18" t="s">
        <v>17</v>
      </c>
      <c r="B34" s="17" t="s">
        <v>16</v>
      </c>
      <c r="C34" s="16">
        <v>10414</v>
      </c>
      <c r="D34" s="16">
        <v>24598</v>
      </c>
      <c r="E34" s="20">
        <f t="shared" si="3"/>
        <v>-14184</v>
      </c>
      <c r="F34" s="16">
        <v>718865</v>
      </c>
      <c r="G34" s="16">
        <v>301098</v>
      </c>
      <c r="H34" s="16">
        <f t="shared" si="4"/>
        <v>417767</v>
      </c>
      <c r="I34" s="2"/>
      <c r="J34" s="2"/>
    </row>
    <row r="35" spans="1:10">
      <c r="A35" s="18" t="s">
        <v>15</v>
      </c>
      <c r="B35" s="17" t="s">
        <v>14</v>
      </c>
      <c r="C35" s="16">
        <v>10789</v>
      </c>
      <c r="D35" s="16">
        <v>7704</v>
      </c>
      <c r="E35" s="16">
        <f t="shared" si="3"/>
        <v>3085</v>
      </c>
      <c r="F35" s="16">
        <v>310522</v>
      </c>
      <c r="G35" s="16">
        <v>51855</v>
      </c>
      <c r="H35" s="16">
        <f t="shared" si="4"/>
        <v>258667</v>
      </c>
      <c r="I35" s="2"/>
      <c r="J35" s="2"/>
    </row>
    <row r="36" spans="1:10">
      <c r="A36" s="18" t="s">
        <v>13</v>
      </c>
      <c r="B36" s="17" t="s">
        <v>12</v>
      </c>
      <c r="C36" s="16">
        <v>1468</v>
      </c>
      <c r="D36" s="16">
        <v>2714</v>
      </c>
      <c r="E36" s="20">
        <f t="shared" si="3"/>
        <v>-1246</v>
      </c>
      <c r="F36" s="16">
        <v>39242</v>
      </c>
      <c r="G36" s="16">
        <v>12271</v>
      </c>
      <c r="H36" s="16">
        <f t="shared" si="4"/>
        <v>26971</v>
      </c>
      <c r="I36" s="2"/>
      <c r="J36" s="2"/>
    </row>
    <row r="37" spans="1:10">
      <c r="A37" s="18" t="s">
        <v>11</v>
      </c>
      <c r="B37" s="17" t="s">
        <v>10</v>
      </c>
      <c r="C37" s="16">
        <v>15379</v>
      </c>
      <c r="D37" s="16">
        <v>49238</v>
      </c>
      <c r="E37" s="20">
        <f t="shared" si="3"/>
        <v>-33859</v>
      </c>
      <c r="F37" s="16">
        <v>215456</v>
      </c>
      <c r="G37" s="16">
        <v>480897</v>
      </c>
      <c r="H37" s="20">
        <f t="shared" si="4"/>
        <v>-265441</v>
      </c>
      <c r="I37" s="2"/>
      <c r="J37" s="2"/>
    </row>
    <row r="38" spans="1:10">
      <c r="A38" s="18" t="s">
        <v>9</v>
      </c>
      <c r="B38" s="17" t="s">
        <v>8</v>
      </c>
      <c r="C38" s="16">
        <v>14437</v>
      </c>
      <c r="D38" s="16">
        <v>56325</v>
      </c>
      <c r="E38" s="20">
        <f t="shared" si="3"/>
        <v>-41888</v>
      </c>
      <c r="F38" s="16">
        <v>390842</v>
      </c>
      <c r="G38" s="16">
        <v>707561</v>
      </c>
      <c r="H38" s="20">
        <f t="shared" si="4"/>
        <v>-316719</v>
      </c>
      <c r="I38" s="2"/>
      <c r="J38" s="2"/>
    </row>
    <row r="39" spans="1:10">
      <c r="A39" s="18" t="s">
        <v>7</v>
      </c>
      <c r="B39" s="17" t="s">
        <v>6</v>
      </c>
      <c r="C39" s="16">
        <v>14582</v>
      </c>
      <c r="D39" s="16">
        <v>52039</v>
      </c>
      <c r="E39" s="20">
        <f t="shared" si="3"/>
        <v>-37457</v>
      </c>
      <c r="F39" s="16">
        <v>256401</v>
      </c>
      <c r="G39" s="16">
        <v>752851</v>
      </c>
      <c r="H39" s="20">
        <f t="shared" si="4"/>
        <v>-496450</v>
      </c>
      <c r="I39" s="2"/>
      <c r="J39" s="2"/>
    </row>
    <row r="40" spans="1:10">
      <c r="A40" s="18" t="s">
        <v>5</v>
      </c>
      <c r="B40" s="17" t="s">
        <v>4</v>
      </c>
      <c r="C40" s="16">
        <v>125913</v>
      </c>
      <c r="D40" s="16">
        <v>133871</v>
      </c>
      <c r="E40" s="20">
        <f t="shared" si="3"/>
        <v>-7958</v>
      </c>
      <c r="F40" s="16">
        <v>1025139</v>
      </c>
      <c r="G40" s="16">
        <v>605754</v>
      </c>
      <c r="H40" s="16">
        <f t="shared" si="4"/>
        <v>419385</v>
      </c>
      <c r="I40" s="2"/>
      <c r="J40" s="2"/>
    </row>
    <row r="41" spans="1:10">
      <c r="A41" s="18" t="s">
        <v>3</v>
      </c>
      <c r="B41" s="17" t="s">
        <v>2</v>
      </c>
      <c r="C41" s="16">
        <v>11153</v>
      </c>
      <c r="D41" s="16">
        <v>30846</v>
      </c>
      <c r="E41" s="15">
        <f t="shared" si="3"/>
        <v>-19693</v>
      </c>
      <c r="F41" s="16">
        <v>83238</v>
      </c>
      <c r="G41" s="16">
        <v>134903</v>
      </c>
      <c r="H41" s="20">
        <f t="shared" si="4"/>
        <v>-51665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722685</v>
      </c>
      <c r="D42" s="12">
        <f>SUM(D20:D41)</f>
        <v>1913035</v>
      </c>
      <c r="E42" s="11">
        <f t="shared" si="3"/>
        <v>-1190350</v>
      </c>
      <c r="F42" s="12">
        <f>SUM(F20:F41)</f>
        <v>12961664</v>
      </c>
      <c r="G42" s="12">
        <f>SUM(G20:G41)</f>
        <v>34025180</v>
      </c>
      <c r="H42" s="11">
        <f t="shared" si="4"/>
        <v>-21063516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6FBB-6135-46C5-A3AF-D46226870257}">
  <sheetPr>
    <tabColor rgb="FF7030A0"/>
  </sheetPr>
  <dimension ref="A1:J44"/>
  <sheetViews>
    <sheetView workbookViewId="0">
      <selection activeCell="G14" sqref="G14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202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200</v>
      </c>
      <c r="D3" s="32" t="s">
        <v>199</v>
      </c>
      <c r="E3" s="29" t="s">
        <v>51</v>
      </c>
      <c r="F3" s="31" t="s">
        <v>198</v>
      </c>
      <c r="G3" s="30" t="s">
        <v>197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/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153</v>
      </c>
      <c r="D5" s="16">
        <v>6454</v>
      </c>
      <c r="E5" s="15">
        <f t="shared" ref="E5:E11" si="0">C5-D5</f>
        <v>-6301</v>
      </c>
      <c r="F5" s="16">
        <v>30134</v>
      </c>
      <c r="G5" s="16">
        <v>384141</v>
      </c>
      <c r="H5" s="20">
        <f t="shared" ref="H5:H11" si="1">F5-G5</f>
        <v>-354007</v>
      </c>
      <c r="I5" s="47">
        <f t="shared" ref="I5:J11" si="2">F5/C5</f>
        <v>196.95424836601308</v>
      </c>
      <c r="J5" s="47">
        <f t="shared" si="2"/>
        <v>59.519832661915089</v>
      </c>
    </row>
    <row r="6" spans="1:10">
      <c r="A6" s="53" t="s">
        <v>71</v>
      </c>
      <c r="B6" s="52" t="s">
        <v>70</v>
      </c>
      <c r="C6" s="16">
        <v>165</v>
      </c>
      <c r="D6" s="16">
        <v>3949</v>
      </c>
      <c r="E6" s="15">
        <f t="shared" si="0"/>
        <v>-3784</v>
      </c>
      <c r="F6" s="16">
        <v>53952</v>
      </c>
      <c r="G6" s="16">
        <v>275578</v>
      </c>
      <c r="H6" s="20">
        <f t="shared" si="1"/>
        <v>-221626</v>
      </c>
      <c r="I6" s="47">
        <f t="shared" si="2"/>
        <v>326.9818181818182</v>
      </c>
      <c r="J6" s="47">
        <f t="shared" si="2"/>
        <v>69.784249177006842</v>
      </c>
    </row>
    <row r="7" spans="1:10">
      <c r="A7" s="49" t="s">
        <v>69</v>
      </c>
      <c r="B7" s="51" t="s">
        <v>68</v>
      </c>
      <c r="C7" s="16">
        <v>171</v>
      </c>
      <c r="D7" s="16">
        <v>5068</v>
      </c>
      <c r="E7" s="15">
        <f t="shared" si="0"/>
        <v>-4897</v>
      </c>
      <c r="F7" s="16">
        <v>7234</v>
      </c>
      <c r="G7" s="16">
        <v>193962</v>
      </c>
      <c r="H7" s="20">
        <f t="shared" si="1"/>
        <v>-186728</v>
      </c>
      <c r="I7" s="47">
        <f t="shared" si="2"/>
        <v>42.304093567251464</v>
      </c>
      <c r="J7" s="47">
        <f t="shared" si="2"/>
        <v>38.271902131018152</v>
      </c>
    </row>
    <row r="8" spans="1:10">
      <c r="A8" s="49" t="s">
        <v>67</v>
      </c>
      <c r="B8" s="51" t="s">
        <v>66</v>
      </c>
      <c r="C8" s="16">
        <v>1</v>
      </c>
      <c r="D8" s="16">
        <v>5441</v>
      </c>
      <c r="E8" s="15">
        <f t="shared" si="0"/>
        <v>-5440</v>
      </c>
      <c r="F8" s="16">
        <v>2847</v>
      </c>
      <c r="G8" s="16">
        <v>432953</v>
      </c>
      <c r="H8" s="15">
        <f t="shared" si="1"/>
        <v>-430106</v>
      </c>
      <c r="I8" s="47">
        <f t="shared" si="2"/>
        <v>2847</v>
      </c>
      <c r="J8" s="47">
        <f t="shared" si="2"/>
        <v>79.572321264473445</v>
      </c>
    </row>
    <row r="9" spans="1:10">
      <c r="A9" s="49" t="s">
        <v>65</v>
      </c>
      <c r="B9" s="51" t="s">
        <v>64</v>
      </c>
      <c r="C9" s="16">
        <v>286</v>
      </c>
      <c r="D9" s="16">
        <v>950</v>
      </c>
      <c r="E9" s="20">
        <f t="shared" si="0"/>
        <v>-664</v>
      </c>
      <c r="F9" s="16">
        <v>175741</v>
      </c>
      <c r="G9" s="16">
        <v>114957</v>
      </c>
      <c r="H9" s="16">
        <f t="shared" si="1"/>
        <v>60784</v>
      </c>
      <c r="I9" s="47">
        <f t="shared" si="2"/>
        <v>614.47902097902102</v>
      </c>
      <c r="J9" s="47">
        <f t="shared" si="2"/>
        <v>121.00736842105263</v>
      </c>
    </row>
    <row r="10" spans="1:10">
      <c r="A10" s="49" t="s">
        <v>63</v>
      </c>
      <c r="B10" s="51" t="s">
        <v>62</v>
      </c>
      <c r="C10" s="16">
        <v>1326</v>
      </c>
      <c r="D10" s="16">
        <v>1020</v>
      </c>
      <c r="E10" s="16">
        <f t="shared" si="0"/>
        <v>306</v>
      </c>
      <c r="F10" s="16">
        <v>1402446</v>
      </c>
      <c r="G10" s="16">
        <v>204007</v>
      </c>
      <c r="H10" s="48">
        <f t="shared" si="1"/>
        <v>1198439</v>
      </c>
      <c r="I10" s="47">
        <f t="shared" si="2"/>
        <v>1057.6515837104073</v>
      </c>
      <c r="J10" s="47">
        <f t="shared" si="2"/>
        <v>200.00686274509803</v>
      </c>
    </row>
    <row r="11" spans="1:10" ht="17.25" thickBot="1">
      <c r="A11" s="46" t="s">
        <v>61</v>
      </c>
      <c r="B11" s="50" t="s">
        <v>60</v>
      </c>
      <c r="C11" s="43">
        <f>SUM(C5:C10)</f>
        <v>2102</v>
      </c>
      <c r="D11" s="43">
        <f>SUM(D5:D10)</f>
        <v>22882</v>
      </c>
      <c r="E11" s="44">
        <f t="shared" si="0"/>
        <v>-20780</v>
      </c>
      <c r="F11" s="43">
        <f>SUM(F5:F10)</f>
        <v>1672354</v>
      </c>
      <c r="G11" s="43">
        <f>SUM(G5:G10)</f>
        <v>1605598</v>
      </c>
      <c r="H11" s="43">
        <f t="shared" si="1"/>
        <v>66756</v>
      </c>
      <c r="I11" s="42">
        <f t="shared" si="2"/>
        <v>795.60133206470027</v>
      </c>
      <c r="J11" s="42">
        <f t="shared" si="2"/>
        <v>70.168604142994496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0</v>
      </c>
      <c r="D13" s="16">
        <v>676</v>
      </c>
      <c r="E13" s="15">
        <f>C13-D13</f>
        <v>-676</v>
      </c>
      <c r="F13" s="16">
        <v>0</v>
      </c>
      <c r="G13" s="16">
        <v>52384</v>
      </c>
      <c r="H13" s="48">
        <v>157</v>
      </c>
      <c r="I13" s="47">
        <v>0</v>
      </c>
      <c r="J13" s="47">
        <f>G13/D13</f>
        <v>77.491124260355036</v>
      </c>
    </row>
    <row r="14" spans="1:10" ht="17.25" thickBot="1">
      <c r="A14" s="46" t="s">
        <v>1</v>
      </c>
      <c r="B14" s="45" t="s">
        <v>57</v>
      </c>
      <c r="C14" s="43">
        <f>C11+C13</f>
        <v>2102</v>
      </c>
      <c r="D14" s="43">
        <f>D11+D13</f>
        <v>23558</v>
      </c>
      <c r="E14" s="44">
        <f>C14-D14</f>
        <v>-21456</v>
      </c>
      <c r="F14" s="43">
        <f>F11+F13</f>
        <v>1672354</v>
      </c>
      <c r="G14" s="43">
        <f>G11+G13</f>
        <v>1657982</v>
      </c>
      <c r="H14" s="43">
        <f>F14-G14</f>
        <v>14372</v>
      </c>
      <c r="I14" s="42">
        <f>F14/C14</f>
        <v>795.60133206470027</v>
      </c>
      <c r="J14" s="42">
        <f>G14/D14</f>
        <v>70.378724849308085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201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200</v>
      </c>
      <c r="D18" s="32" t="s">
        <v>199</v>
      </c>
      <c r="E18" s="29" t="s">
        <v>51</v>
      </c>
      <c r="F18" s="31" t="s">
        <v>198</v>
      </c>
      <c r="G18" s="30" t="s">
        <v>197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51</v>
      </c>
      <c r="D20" s="16">
        <v>3870</v>
      </c>
      <c r="E20" s="20">
        <f t="shared" ref="E20:E42" si="3">C20-D20</f>
        <v>-3819</v>
      </c>
      <c r="F20" s="16">
        <v>7329</v>
      </c>
      <c r="G20" s="16">
        <v>103504</v>
      </c>
      <c r="H20" s="15">
        <f t="shared" ref="H20:H42" si="4">F20-G20</f>
        <v>-96175</v>
      </c>
      <c r="I20" s="2"/>
      <c r="J20" s="2"/>
    </row>
    <row r="21" spans="1:10">
      <c r="A21" s="18" t="s">
        <v>43</v>
      </c>
      <c r="B21" s="17" t="s">
        <v>42</v>
      </c>
      <c r="C21" s="16">
        <v>0</v>
      </c>
      <c r="D21" s="16">
        <v>2336</v>
      </c>
      <c r="E21" s="20">
        <f t="shared" si="3"/>
        <v>-2336</v>
      </c>
      <c r="F21" s="16">
        <v>0</v>
      </c>
      <c r="G21" s="16">
        <v>71289</v>
      </c>
      <c r="H21" s="15">
        <f t="shared" si="4"/>
        <v>-71289</v>
      </c>
      <c r="I21" s="2"/>
      <c r="J21" s="2"/>
    </row>
    <row r="22" spans="1:10">
      <c r="A22" s="18" t="s">
        <v>41</v>
      </c>
      <c r="B22" s="17" t="s">
        <v>40</v>
      </c>
      <c r="C22" s="16">
        <v>148887</v>
      </c>
      <c r="D22" s="16">
        <v>659286</v>
      </c>
      <c r="E22" s="20">
        <f t="shared" si="3"/>
        <v>-510399</v>
      </c>
      <c r="F22" s="16">
        <v>4042759</v>
      </c>
      <c r="G22" s="16">
        <v>28133491</v>
      </c>
      <c r="H22" s="15">
        <f t="shared" si="4"/>
        <v>-24090732</v>
      </c>
      <c r="I22" s="2"/>
      <c r="J22" s="2"/>
    </row>
    <row r="23" spans="1:10">
      <c r="A23" s="18" t="s">
        <v>39</v>
      </c>
      <c r="B23" s="17" t="s">
        <v>38</v>
      </c>
      <c r="C23" s="16">
        <v>32207</v>
      </c>
      <c r="D23" s="16">
        <v>95980</v>
      </c>
      <c r="E23" s="20">
        <f t="shared" si="3"/>
        <v>-63773</v>
      </c>
      <c r="F23" s="16">
        <v>418676</v>
      </c>
      <c r="G23" s="16">
        <v>4460043</v>
      </c>
      <c r="H23" s="15">
        <f t="shared" si="4"/>
        <v>-4041367</v>
      </c>
      <c r="I23" s="2"/>
      <c r="J23" s="2"/>
    </row>
    <row r="24" spans="1:10">
      <c r="A24" s="18" t="s">
        <v>37</v>
      </c>
      <c r="B24" s="17" t="s">
        <v>36</v>
      </c>
      <c r="C24" s="16">
        <v>3397</v>
      </c>
      <c r="D24" s="16">
        <v>3864</v>
      </c>
      <c r="E24" s="20">
        <f t="shared" si="3"/>
        <v>-467</v>
      </c>
      <c r="F24" s="16">
        <v>46006</v>
      </c>
      <c r="G24" s="16">
        <v>9962</v>
      </c>
      <c r="H24" s="16">
        <f t="shared" si="4"/>
        <v>36044</v>
      </c>
      <c r="I24" s="2"/>
      <c r="J24" s="2"/>
    </row>
    <row r="25" spans="1:10">
      <c r="A25" s="18" t="s">
        <v>35</v>
      </c>
      <c r="B25" s="17" t="s">
        <v>34</v>
      </c>
      <c r="C25" s="16">
        <v>2477</v>
      </c>
      <c r="D25" s="16">
        <v>13717</v>
      </c>
      <c r="E25" s="20">
        <f t="shared" si="3"/>
        <v>-11240</v>
      </c>
      <c r="F25" s="16">
        <v>138120</v>
      </c>
      <c r="G25" s="16">
        <v>177427</v>
      </c>
      <c r="H25" s="20">
        <f t="shared" si="4"/>
        <v>-39307</v>
      </c>
      <c r="I25" s="2"/>
      <c r="J25" s="2"/>
    </row>
    <row r="26" spans="1:10">
      <c r="A26" s="18" t="s">
        <v>33</v>
      </c>
      <c r="B26" s="17" t="s">
        <v>32</v>
      </c>
      <c r="C26" s="16">
        <v>5781</v>
      </c>
      <c r="D26" s="16">
        <v>82516</v>
      </c>
      <c r="E26" s="20">
        <f t="shared" si="3"/>
        <v>-76735</v>
      </c>
      <c r="F26" s="16">
        <v>338700</v>
      </c>
      <c r="G26" s="16">
        <v>1067919</v>
      </c>
      <c r="H26" s="20">
        <f t="shared" si="4"/>
        <v>-729219</v>
      </c>
      <c r="I26" s="2"/>
      <c r="J26" s="2"/>
    </row>
    <row r="27" spans="1:10">
      <c r="A27" s="18" t="s">
        <v>31</v>
      </c>
      <c r="B27" s="17" t="s">
        <v>30</v>
      </c>
      <c r="C27" s="16">
        <v>7987</v>
      </c>
      <c r="D27" s="16">
        <v>42981</v>
      </c>
      <c r="E27" s="20">
        <f t="shared" si="3"/>
        <v>-34994</v>
      </c>
      <c r="F27" s="16">
        <v>288109</v>
      </c>
      <c r="G27" s="16">
        <v>415695</v>
      </c>
      <c r="H27" s="20">
        <f t="shared" si="4"/>
        <v>-127586</v>
      </c>
      <c r="I27" s="2"/>
      <c r="J27" s="2"/>
    </row>
    <row r="28" spans="1:10">
      <c r="A28" s="18" t="s">
        <v>29</v>
      </c>
      <c r="B28" s="17" t="s">
        <v>28</v>
      </c>
      <c r="C28" s="16">
        <v>27</v>
      </c>
      <c r="D28" s="16">
        <v>6084</v>
      </c>
      <c r="E28" s="20">
        <f t="shared" si="3"/>
        <v>-6057</v>
      </c>
      <c r="F28" s="16">
        <v>133</v>
      </c>
      <c r="G28" s="16">
        <v>58550</v>
      </c>
      <c r="H28" s="20">
        <f t="shared" si="4"/>
        <v>-58417</v>
      </c>
      <c r="I28" s="2"/>
      <c r="J28" s="2"/>
    </row>
    <row r="29" spans="1:10">
      <c r="A29" s="18" t="s">
        <v>27</v>
      </c>
      <c r="B29" s="17" t="s">
        <v>26</v>
      </c>
      <c r="C29" s="16">
        <v>67744</v>
      </c>
      <c r="D29" s="16">
        <v>156852</v>
      </c>
      <c r="E29" s="20">
        <f t="shared" si="3"/>
        <v>-89108</v>
      </c>
      <c r="F29" s="16">
        <v>1796056</v>
      </c>
      <c r="G29" s="16">
        <v>1209435</v>
      </c>
      <c r="H29" s="19">
        <f t="shared" si="4"/>
        <v>586621</v>
      </c>
      <c r="I29" s="2"/>
      <c r="J29" s="2"/>
    </row>
    <row r="30" spans="1:10">
      <c r="A30" s="18" t="s">
        <v>25</v>
      </c>
      <c r="B30" s="17" t="s">
        <v>24</v>
      </c>
      <c r="C30" s="16">
        <v>1760</v>
      </c>
      <c r="D30" s="16">
        <v>120233</v>
      </c>
      <c r="E30" s="20">
        <f t="shared" si="3"/>
        <v>-118473</v>
      </c>
      <c r="F30" s="16">
        <v>72871</v>
      </c>
      <c r="G30" s="16">
        <v>1403328</v>
      </c>
      <c r="H30" s="20">
        <f t="shared" si="4"/>
        <v>-1330457</v>
      </c>
      <c r="I30" s="2"/>
      <c r="J30" s="2"/>
    </row>
    <row r="31" spans="1:10">
      <c r="A31" s="18" t="s">
        <v>23</v>
      </c>
      <c r="B31" s="17" t="s">
        <v>22</v>
      </c>
      <c r="C31" s="16">
        <v>26318</v>
      </c>
      <c r="D31" s="16">
        <v>44432</v>
      </c>
      <c r="E31" s="20">
        <f t="shared" si="3"/>
        <v>-18114</v>
      </c>
      <c r="F31" s="16">
        <v>256564</v>
      </c>
      <c r="G31" s="16">
        <v>189432</v>
      </c>
      <c r="H31" s="16">
        <f t="shared" si="4"/>
        <v>67132</v>
      </c>
      <c r="I31" s="2"/>
      <c r="J31" s="2"/>
    </row>
    <row r="32" spans="1:10">
      <c r="A32" s="18" t="s">
        <v>21</v>
      </c>
      <c r="B32" s="17" t="s">
        <v>20</v>
      </c>
      <c r="C32" s="16">
        <v>43273</v>
      </c>
      <c r="D32" s="16">
        <v>115627</v>
      </c>
      <c r="E32" s="20">
        <f t="shared" si="3"/>
        <v>-72354</v>
      </c>
      <c r="F32" s="16">
        <v>905678</v>
      </c>
      <c r="G32" s="16">
        <v>729288</v>
      </c>
      <c r="H32" s="16">
        <f t="shared" si="4"/>
        <v>176390</v>
      </c>
      <c r="I32" s="2"/>
      <c r="J32" s="2"/>
    </row>
    <row r="33" spans="1:10">
      <c r="A33" s="18" t="s">
        <v>19</v>
      </c>
      <c r="B33" s="17" t="s">
        <v>18</v>
      </c>
      <c r="C33" s="16">
        <v>5259</v>
      </c>
      <c r="D33" s="16">
        <v>134861</v>
      </c>
      <c r="E33" s="20">
        <f t="shared" si="3"/>
        <v>-129602</v>
      </c>
      <c r="F33" s="16">
        <v>128756</v>
      </c>
      <c r="G33" s="16">
        <v>385505</v>
      </c>
      <c r="H33" s="20">
        <f t="shared" si="4"/>
        <v>-256749</v>
      </c>
      <c r="I33" s="2"/>
      <c r="J33" s="2"/>
    </row>
    <row r="34" spans="1:10">
      <c r="A34" s="18" t="s">
        <v>17</v>
      </c>
      <c r="B34" s="17" t="s">
        <v>16</v>
      </c>
      <c r="C34" s="16">
        <v>9818</v>
      </c>
      <c r="D34" s="16">
        <v>11309</v>
      </c>
      <c r="E34" s="20">
        <f t="shared" si="3"/>
        <v>-1491</v>
      </c>
      <c r="F34" s="16">
        <v>860602</v>
      </c>
      <c r="G34" s="16">
        <v>186037</v>
      </c>
      <c r="H34" s="16">
        <f t="shared" si="4"/>
        <v>674565</v>
      </c>
      <c r="I34" s="2"/>
      <c r="J34" s="2"/>
    </row>
    <row r="35" spans="1:10">
      <c r="A35" s="18" t="s">
        <v>15</v>
      </c>
      <c r="B35" s="17" t="s">
        <v>14</v>
      </c>
      <c r="C35" s="16">
        <v>5978</v>
      </c>
      <c r="D35" s="16">
        <v>13453</v>
      </c>
      <c r="E35" s="20">
        <f t="shared" si="3"/>
        <v>-7475</v>
      </c>
      <c r="F35" s="16">
        <v>228744</v>
      </c>
      <c r="G35" s="16">
        <v>82908</v>
      </c>
      <c r="H35" s="16">
        <f t="shared" si="4"/>
        <v>145836</v>
      </c>
      <c r="I35" s="2"/>
      <c r="J35" s="2"/>
    </row>
    <row r="36" spans="1:10">
      <c r="A36" s="18" t="s">
        <v>13</v>
      </c>
      <c r="B36" s="17" t="s">
        <v>12</v>
      </c>
      <c r="C36" s="16">
        <v>54</v>
      </c>
      <c r="D36" s="16">
        <v>4679</v>
      </c>
      <c r="E36" s="20">
        <f t="shared" si="3"/>
        <v>-4625</v>
      </c>
      <c r="F36" s="16">
        <v>3962</v>
      </c>
      <c r="G36" s="16">
        <v>15701</v>
      </c>
      <c r="H36" s="20">
        <f t="shared" si="4"/>
        <v>-11739</v>
      </c>
      <c r="I36" s="2"/>
      <c r="J36" s="2"/>
    </row>
    <row r="37" spans="1:10">
      <c r="A37" s="18" t="s">
        <v>11</v>
      </c>
      <c r="B37" s="17" t="s">
        <v>10</v>
      </c>
      <c r="C37" s="16">
        <v>5875</v>
      </c>
      <c r="D37" s="16">
        <v>21810</v>
      </c>
      <c r="E37" s="20">
        <f t="shared" si="3"/>
        <v>-15935</v>
      </c>
      <c r="F37" s="16">
        <v>100325</v>
      </c>
      <c r="G37" s="16">
        <v>239137</v>
      </c>
      <c r="H37" s="20">
        <f t="shared" si="4"/>
        <v>-138812</v>
      </c>
      <c r="I37" s="2"/>
      <c r="J37" s="2"/>
    </row>
    <row r="38" spans="1:10">
      <c r="A38" s="18" t="s">
        <v>9</v>
      </c>
      <c r="B38" s="17" t="s">
        <v>8</v>
      </c>
      <c r="C38" s="16">
        <v>8705</v>
      </c>
      <c r="D38" s="16">
        <v>35452</v>
      </c>
      <c r="E38" s="20">
        <f t="shared" si="3"/>
        <v>-26747</v>
      </c>
      <c r="F38" s="16">
        <v>225150</v>
      </c>
      <c r="G38" s="16">
        <v>679414</v>
      </c>
      <c r="H38" s="20">
        <f t="shared" si="4"/>
        <v>-454264</v>
      </c>
      <c r="I38" s="2"/>
      <c r="J38" s="2"/>
    </row>
    <row r="39" spans="1:10">
      <c r="A39" s="18" t="s">
        <v>7</v>
      </c>
      <c r="B39" s="17" t="s">
        <v>6</v>
      </c>
      <c r="C39" s="16">
        <v>8388</v>
      </c>
      <c r="D39" s="16">
        <v>41496</v>
      </c>
      <c r="E39" s="20">
        <f t="shared" si="3"/>
        <v>-33108</v>
      </c>
      <c r="F39" s="16">
        <v>159529</v>
      </c>
      <c r="G39" s="16">
        <v>501032</v>
      </c>
      <c r="H39" s="20">
        <f t="shared" si="4"/>
        <v>-341503</v>
      </c>
      <c r="I39" s="2"/>
      <c r="J39" s="2"/>
    </row>
    <row r="40" spans="1:10">
      <c r="A40" s="18" t="s">
        <v>5</v>
      </c>
      <c r="B40" s="17" t="s">
        <v>4</v>
      </c>
      <c r="C40" s="16">
        <v>70353</v>
      </c>
      <c r="D40" s="16">
        <v>112762</v>
      </c>
      <c r="E40" s="20">
        <f t="shared" si="3"/>
        <v>-42409</v>
      </c>
      <c r="F40" s="16">
        <v>714169</v>
      </c>
      <c r="G40" s="16">
        <v>567829</v>
      </c>
      <c r="H40" s="16">
        <f t="shared" si="4"/>
        <v>146340</v>
      </c>
      <c r="I40" s="2"/>
      <c r="J40" s="2"/>
    </row>
    <row r="41" spans="1:10">
      <c r="A41" s="18" t="s">
        <v>3</v>
      </c>
      <c r="B41" s="17" t="s">
        <v>2</v>
      </c>
      <c r="C41" s="16">
        <v>7977</v>
      </c>
      <c r="D41" s="16">
        <v>21725</v>
      </c>
      <c r="E41" s="15">
        <f t="shared" si="3"/>
        <v>-13748</v>
      </c>
      <c r="F41" s="16">
        <v>72126</v>
      </c>
      <c r="G41" s="16">
        <v>117327</v>
      </c>
      <c r="H41" s="20">
        <f t="shared" si="4"/>
        <v>-45201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462316</v>
      </c>
      <c r="D42" s="12">
        <f>SUM(D20:D41)</f>
        <v>1745325</v>
      </c>
      <c r="E42" s="11">
        <f t="shared" si="3"/>
        <v>-1283009</v>
      </c>
      <c r="F42" s="12">
        <f>SUM(F20:F41)</f>
        <v>10804364</v>
      </c>
      <c r="G42" s="12">
        <f>SUM(G20:G41)</f>
        <v>40804253</v>
      </c>
      <c r="H42" s="11">
        <f t="shared" si="4"/>
        <v>-29999889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15748031496062992" bottom="0.15748031496062992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4CE1-239B-4EF6-816C-72C74053E92E}">
  <sheetPr>
    <tabColor rgb="FF7030A0"/>
  </sheetPr>
  <dimension ref="A1:K44"/>
  <sheetViews>
    <sheetView workbookViewId="0">
      <selection activeCell="F14" sqref="F14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208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206</v>
      </c>
      <c r="D3" s="33" t="s">
        <v>205</v>
      </c>
      <c r="E3" s="29" t="s">
        <v>83</v>
      </c>
      <c r="F3" s="62" t="s">
        <v>204</v>
      </c>
      <c r="G3" s="62" t="s">
        <v>203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'[4]台灣--大陸'!C5+[4]出口大陸試算!C5</f>
        <v>4171</v>
      </c>
      <c r="D5" s="16">
        <v>2703</v>
      </c>
      <c r="E5" s="59">
        <f t="shared" ref="E5:E11" si="0">(C5-D5)/D5</f>
        <v>0.54310025897151315</v>
      </c>
      <c r="F5" s="16">
        <f>'[4]台灣--大陸'!F5+[4]出口大陸試算!F5</f>
        <v>1823162</v>
      </c>
      <c r="G5" s="16">
        <v>2075547</v>
      </c>
      <c r="H5" s="60">
        <f t="shared" ref="H5:H11" si="1">(F5-G5)/G5</f>
        <v>-0.12159926997557752</v>
      </c>
      <c r="I5" s="47">
        <f t="shared" ref="I5:J11" si="2">F5/C5</f>
        <v>437.10429153680172</v>
      </c>
      <c r="J5" s="47">
        <f t="shared" si="2"/>
        <v>767.86792452830184</v>
      </c>
      <c r="K5" s="60">
        <f t="shared" ref="K5:K11" si="3">(I5-J5)/J5</f>
        <v>-0.43075589229057443</v>
      </c>
    </row>
    <row r="6" spans="1:11">
      <c r="A6" s="53" t="s">
        <v>71</v>
      </c>
      <c r="B6" s="52" t="s">
        <v>70</v>
      </c>
      <c r="C6" s="16">
        <f>'[4]台灣--大陸'!C6+[4]出口大陸試算!C6</f>
        <v>487</v>
      </c>
      <c r="D6" s="16">
        <v>980</v>
      </c>
      <c r="E6" s="60">
        <f t="shared" si="0"/>
        <v>-0.50306122448979596</v>
      </c>
      <c r="F6" s="16">
        <f>'[4]台灣--大陸'!F6+[4]出口大陸試算!F6</f>
        <v>225438</v>
      </c>
      <c r="G6" s="16">
        <v>449533</v>
      </c>
      <c r="H6" s="60">
        <f t="shared" si="1"/>
        <v>-0.49850622757394897</v>
      </c>
      <c r="I6" s="47">
        <f t="shared" si="2"/>
        <v>462.91170431211498</v>
      </c>
      <c r="J6" s="47">
        <f t="shared" si="2"/>
        <v>458.70714285714286</v>
      </c>
      <c r="K6" s="59">
        <f t="shared" si="3"/>
        <v>9.1661128902053458E-3</v>
      </c>
    </row>
    <row r="7" spans="1:11">
      <c r="A7" s="49" t="s">
        <v>69</v>
      </c>
      <c r="B7" s="51" t="s">
        <v>68</v>
      </c>
      <c r="C7" s="16">
        <f>'[4]台灣--大陸'!C7+[4]出口大陸試算!C7</f>
        <v>889</v>
      </c>
      <c r="D7" s="16">
        <v>2730</v>
      </c>
      <c r="E7" s="60">
        <f t="shared" si="0"/>
        <v>-0.67435897435897441</v>
      </c>
      <c r="F7" s="16">
        <f>'[4]台灣--大陸'!F7+[4]出口大陸試算!F7</f>
        <v>39449</v>
      </c>
      <c r="G7" s="16">
        <v>99024</v>
      </c>
      <c r="H7" s="60">
        <f t="shared" si="1"/>
        <v>-0.60162182905154304</v>
      </c>
      <c r="I7" s="47">
        <f t="shared" si="2"/>
        <v>44.374578177727784</v>
      </c>
      <c r="J7" s="47">
        <f t="shared" si="2"/>
        <v>36.272527472527472</v>
      </c>
      <c r="K7" s="59">
        <f t="shared" si="3"/>
        <v>0.22336603677085207</v>
      </c>
    </row>
    <row r="8" spans="1:11">
      <c r="A8" s="49" t="s">
        <v>67</v>
      </c>
      <c r="B8" s="51" t="s">
        <v>66</v>
      </c>
      <c r="C8" s="16">
        <f>'[4]台灣--大陸'!C8+[4]出口大陸試算!C8</f>
        <v>146</v>
      </c>
      <c r="D8" s="16">
        <v>374</v>
      </c>
      <c r="E8" s="60">
        <f t="shared" si="0"/>
        <v>-0.60962566844919786</v>
      </c>
      <c r="F8" s="16">
        <f>'[4]台灣--大陸'!F8+[4]出口大陸試算!F8</f>
        <v>95208</v>
      </c>
      <c r="G8" s="16">
        <v>172509</v>
      </c>
      <c r="H8" s="60">
        <f t="shared" si="1"/>
        <v>-0.44809836008556075</v>
      </c>
      <c r="I8" s="47">
        <f t="shared" si="2"/>
        <v>652.10958904109589</v>
      </c>
      <c r="J8" s="47">
        <f t="shared" si="2"/>
        <v>461.25401069518716</v>
      </c>
      <c r="K8" s="59">
        <f t="shared" si="3"/>
        <v>0.41377543375342657</v>
      </c>
    </row>
    <row r="9" spans="1:11">
      <c r="A9" s="49" t="s">
        <v>65</v>
      </c>
      <c r="B9" s="51" t="s">
        <v>64</v>
      </c>
      <c r="C9" s="16">
        <f>'[4]台灣--大陸'!C9+[4]出口大陸試算!C9</f>
        <v>3629</v>
      </c>
      <c r="D9" s="16">
        <v>3472</v>
      </c>
      <c r="E9" s="59">
        <f t="shared" si="0"/>
        <v>4.5218894009216588E-2</v>
      </c>
      <c r="F9" s="16">
        <f>'[4]台灣--大陸'!F9+[4]出口大陸試算!F9</f>
        <v>2605261</v>
      </c>
      <c r="G9" s="16">
        <v>2843423</v>
      </c>
      <c r="H9" s="60">
        <f t="shared" si="1"/>
        <v>-8.3758906079046277E-2</v>
      </c>
      <c r="I9" s="47">
        <f t="shared" si="2"/>
        <v>717.90052356020942</v>
      </c>
      <c r="J9" s="47">
        <f t="shared" si="2"/>
        <v>818.95823732718895</v>
      </c>
      <c r="K9" s="60">
        <f t="shared" si="3"/>
        <v>-0.12339788423985912</v>
      </c>
    </row>
    <row r="10" spans="1:11">
      <c r="A10" s="49" t="s">
        <v>63</v>
      </c>
      <c r="B10" s="51" t="s">
        <v>62</v>
      </c>
      <c r="C10" s="16">
        <f>'[4]台灣--大陸'!C10+[4]出口大陸試算!C10</f>
        <v>20015</v>
      </c>
      <c r="D10" s="16">
        <v>17072</v>
      </c>
      <c r="E10" s="59">
        <f t="shared" si="0"/>
        <v>0.17238753514526711</v>
      </c>
      <c r="F10" s="16">
        <f>'[4]台灣--大陸'!F10+[4]出口大陸試算!F10</f>
        <v>19871882</v>
      </c>
      <c r="G10" s="16">
        <v>15893113</v>
      </c>
      <c r="H10" s="59">
        <f t="shared" si="1"/>
        <v>0.2503454798314213</v>
      </c>
      <c r="I10" s="47">
        <f t="shared" si="2"/>
        <v>992.84946290282289</v>
      </c>
      <c r="J10" s="47">
        <f t="shared" si="2"/>
        <v>930.94616916588564</v>
      </c>
      <c r="K10" s="59">
        <f t="shared" si="3"/>
        <v>6.6495030311367748E-2</v>
      </c>
    </row>
    <row r="11" spans="1:11" ht="17.25" thickBot="1">
      <c r="A11" s="46" t="s">
        <v>61</v>
      </c>
      <c r="B11" s="50" t="s">
        <v>60</v>
      </c>
      <c r="C11" s="43">
        <f>SUM(C5:C10)</f>
        <v>29337</v>
      </c>
      <c r="D11" s="43">
        <f>SUM(D5:D10)</f>
        <v>27331</v>
      </c>
      <c r="E11" s="64">
        <f t="shared" si="0"/>
        <v>7.3396509458124468E-2</v>
      </c>
      <c r="F11" s="43">
        <f>SUM(F5:F10)</f>
        <v>24660400</v>
      </c>
      <c r="G11" s="43">
        <f>SUM(G5:G10)</f>
        <v>21533149</v>
      </c>
      <c r="H11" s="64">
        <f t="shared" si="1"/>
        <v>0.14522961783248703</v>
      </c>
      <c r="I11" s="42">
        <f t="shared" si="2"/>
        <v>840.5903807478611</v>
      </c>
      <c r="J11" s="42">
        <f t="shared" si="2"/>
        <v>787.86539094800776</v>
      </c>
      <c r="K11" s="67">
        <f t="shared" si="3"/>
        <v>6.6921317277830183E-2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'[4]台灣--大陸'!C13+[4]出口大陸試算!C13</f>
        <v>133</v>
      </c>
      <c r="D13" s="16">
        <v>587</v>
      </c>
      <c r="E13" s="60">
        <f>(C13-D13)/D13</f>
        <v>-0.77342419080068148</v>
      </c>
      <c r="F13" s="16">
        <f>'[4]台灣--大陸'!F13+[4]出口大陸試算!F13</f>
        <v>40571</v>
      </c>
      <c r="G13" s="16">
        <v>228726</v>
      </c>
      <c r="H13" s="60">
        <f>(F13-G13)/G13</f>
        <v>-0.82262182698949837</v>
      </c>
      <c r="I13" s="47">
        <f>F13/C13</f>
        <v>305.04511278195491</v>
      </c>
      <c r="J13" s="47">
        <f>G13/D13</f>
        <v>389.65247018739353</v>
      </c>
      <c r="K13" s="60">
        <f>(I13-J13)/J13</f>
        <v>-0.217135431901019</v>
      </c>
    </row>
    <row r="14" spans="1:11" ht="17.25" thickBot="1">
      <c r="A14" s="46" t="s">
        <v>1</v>
      </c>
      <c r="B14" s="45" t="s">
        <v>89</v>
      </c>
      <c r="C14" s="43">
        <f>C11+C13</f>
        <v>29470</v>
      </c>
      <c r="D14" s="43">
        <f>D11+D13</f>
        <v>27918</v>
      </c>
      <c r="E14" s="64">
        <f>(C14-D14)/D14</f>
        <v>5.5591374740310909E-2</v>
      </c>
      <c r="F14" s="43">
        <f>F11+F13</f>
        <v>24700971</v>
      </c>
      <c r="G14" s="43">
        <f>G11+G13</f>
        <v>21761875</v>
      </c>
      <c r="H14" s="64">
        <f>(F14-G14)/G14</f>
        <v>0.13505711249605101</v>
      </c>
      <c r="I14" s="42">
        <f>F14/C14</f>
        <v>838.17343060739734</v>
      </c>
      <c r="J14" s="42">
        <f>G14/D14</f>
        <v>779.49262124794041</v>
      </c>
      <c r="K14" s="63">
        <f>(I14-J14)/J14</f>
        <v>7.5280775930259614E-2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207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206</v>
      </c>
      <c r="D18" s="33" t="s">
        <v>205</v>
      </c>
      <c r="E18" s="29" t="s">
        <v>83</v>
      </c>
      <c r="F18" s="62" t="s">
        <v>204</v>
      </c>
      <c r="G18" s="62" t="s">
        <v>203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'[4]台灣--大陸'!C20+[4]出口大陸試算!C20</f>
        <v>1997</v>
      </c>
      <c r="D20" s="16">
        <v>1756</v>
      </c>
      <c r="E20" s="59">
        <f t="shared" ref="E20:E42" si="4">(C20-D20)/D20</f>
        <v>0.13724373576309795</v>
      </c>
      <c r="F20" s="16">
        <f>'[4]台灣--大陸'!F20+[4]出口大陸試算!F20</f>
        <v>193243</v>
      </c>
      <c r="G20" s="16">
        <v>192373</v>
      </c>
      <c r="H20" s="59">
        <f t="shared" ref="H20:H42" si="5">(F20-G20)/G20</f>
        <v>4.5224641711674712E-3</v>
      </c>
      <c r="I20" s="2"/>
      <c r="J20" s="2"/>
    </row>
    <row r="21" spans="1:10">
      <c r="A21" s="18" t="s">
        <v>43</v>
      </c>
      <c r="B21" s="17" t="s">
        <v>42</v>
      </c>
      <c r="C21" s="16">
        <f>'[4]台灣--大陸'!C21+[4]出口大陸試算!C21</f>
        <v>619</v>
      </c>
      <c r="D21" s="16">
        <v>1314</v>
      </c>
      <c r="E21" s="60">
        <f t="shared" si="4"/>
        <v>-0.52891933028919336</v>
      </c>
      <c r="F21" s="16">
        <f>'[4]台灣--大陸'!F21+[4]出口大陸試算!F21</f>
        <v>48016</v>
      </c>
      <c r="G21" s="16">
        <v>117121</v>
      </c>
      <c r="H21" s="60">
        <f t="shared" si="5"/>
        <v>-0.59003082282425867</v>
      </c>
      <c r="I21" s="2"/>
      <c r="J21" s="2"/>
    </row>
    <row r="22" spans="1:10">
      <c r="A22" s="18" t="s">
        <v>41</v>
      </c>
      <c r="B22" s="17" t="s">
        <v>40</v>
      </c>
      <c r="C22" s="16">
        <f>'[4]台灣--大陸'!C22+[4]出口大陸試算!C22</f>
        <v>1222648</v>
      </c>
      <c r="D22" s="16">
        <v>1190609</v>
      </c>
      <c r="E22" s="59">
        <f t="shared" si="4"/>
        <v>2.6909757947403388E-2</v>
      </c>
      <c r="F22" s="16">
        <f>'[4]台灣--大陸'!F22+[4]出口大陸試算!F22</f>
        <v>31720281</v>
      </c>
      <c r="G22" s="16">
        <v>31106581</v>
      </c>
      <c r="H22" s="59">
        <f t="shared" si="5"/>
        <v>1.9728944174224741E-2</v>
      </c>
      <c r="I22" s="2"/>
      <c r="J22" s="2"/>
    </row>
    <row r="23" spans="1:10">
      <c r="A23" s="18" t="s">
        <v>39</v>
      </c>
      <c r="B23" s="17" t="s">
        <v>38</v>
      </c>
      <c r="C23" s="16">
        <f>'[4]台灣--大陸'!C23+[4]出口大陸試算!C23</f>
        <v>173921</v>
      </c>
      <c r="D23" s="16">
        <v>158968</v>
      </c>
      <c r="E23" s="59">
        <f t="shared" si="4"/>
        <v>9.406295606662976E-2</v>
      </c>
      <c r="F23" s="16">
        <f>'[4]台灣--大陸'!F23+[4]出口大陸試算!F23</f>
        <v>1980887</v>
      </c>
      <c r="G23" s="16">
        <v>1490957</v>
      </c>
      <c r="H23" s="59">
        <f t="shared" si="5"/>
        <v>0.32860102605239455</v>
      </c>
      <c r="I23" s="2"/>
      <c r="J23" s="2"/>
    </row>
    <row r="24" spans="1:10">
      <c r="A24" s="18" t="s">
        <v>37</v>
      </c>
      <c r="B24" s="17" t="s">
        <v>36</v>
      </c>
      <c r="C24" s="16">
        <f>'[4]台灣--大陸'!C24+[4]出口大陸試算!C24</f>
        <v>32194</v>
      </c>
      <c r="D24" s="16">
        <v>40647</v>
      </c>
      <c r="E24" s="60">
        <f t="shared" si="4"/>
        <v>-0.20796122715083523</v>
      </c>
      <c r="F24" s="16">
        <f>'[4]台灣--大陸'!F24+[4]出口大陸試算!F24</f>
        <v>828225</v>
      </c>
      <c r="G24" s="16">
        <v>686904</v>
      </c>
      <c r="H24" s="59">
        <f t="shared" si="5"/>
        <v>0.2057361727402956</v>
      </c>
      <c r="I24" s="2"/>
      <c r="J24" s="2"/>
    </row>
    <row r="25" spans="1:10">
      <c r="A25" s="18" t="s">
        <v>35</v>
      </c>
      <c r="B25" s="17" t="s">
        <v>34</v>
      </c>
      <c r="C25" s="16">
        <f>'[4]台灣--大陸'!C25+[4]出口大陸試算!C25</f>
        <v>29078</v>
      </c>
      <c r="D25" s="16">
        <v>22959</v>
      </c>
      <c r="E25" s="59">
        <f t="shared" si="4"/>
        <v>0.26651857659305717</v>
      </c>
      <c r="F25" s="16">
        <f>'[4]台灣--大陸'!F25+[4]出口大陸試算!F25</f>
        <v>1329633</v>
      </c>
      <c r="G25" s="16">
        <v>1512533</v>
      </c>
      <c r="H25" s="60">
        <f t="shared" si="5"/>
        <v>-0.12092298151511405</v>
      </c>
      <c r="I25" s="2"/>
      <c r="J25" s="2"/>
    </row>
    <row r="26" spans="1:10">
      <c r="A26" s="18" t="s">
        <v>33</v>
      </c>
      <c r="B26" s="17" t="s">
        <v>32</v>
      </c>
      <c r="C26" s="16">
        <f>'[4]台灣--大陸'!C26+[4]出口大陸試算!C26</f>
        <v>74500</v>
      </c>
      <c r="D26" s="16">
        <v>86255</v>
      </c>
      <c r="E26" s="60">
        <f t="shared" si="4"/>
        <v>-0.13628195466929455</v>
      </c>
      <c r="F26" s="16">
        <f>'[4]台灣--大陸'!F26+[4]出口大陸試算!F26</f>
        <v>3548209</v>
      </c>
      <c r="G26" s="16">
        <v>3083013</v>
      </c>
      <c r="H26" s="59">
        <f t="shared" si="5"/>
        <v>0.15089005463162172</v>
      </c>
      <c r="I26" s="2"/>
      <c r="J26" s="2"/>
    </row>
    <row r="27" spans="1:10">
      <c r="A27" s="18" t="s">
        <v>31</v>
      </c>
      <c r="B27" s="17" t="s">
        <v>30</v>
      </c>
      <c r="C27" s="16">
        <f>'[4]台灣--大陸'!C27+[4]出口大陸試算!C27</f>
        <v>84043</v>
      </c>
      <c r="D27" s="16">
        <v>114190</v>
      </c>
      <c r="E27" s="60">
        <f t="shared" si="4"/>
        <v>-0.26400735616078463</v>
      </c>
      <c r="F27" s="16">
        <f>'[4]台灣--大陸'!F27+[4]出口大陸試算!F27</f>
        <v>2650818</v>
      </c>
      <c r="G27" s="16">
        <v>3255912</v>
      </c>
      <c r="H27" s="60">
        <f t="shared" si="5"/>
        <v>-0.18584470341950274</v>
      </c>
      <c r="I27" s="2"/>
      <c r="J27" s="2"/>
    </row>
    <row r="28" spans="1:10">
      <c r="A28" s="18" t="s">
        <v>29</v>
      </c>
      <c r="B28" s="17" t="s">
        <v>28</v>
      </c>
      <c r="C28" s="16">
        <f>'[4]台灣--大陸'!C28+[4]出口大陸試算!C28</f>
        <v>847</v>
      </c>
      <c r="D28" s="16">
        <v>326</v>
      </c>
      <c r="E28" s="59">
        <f t="shared" si="4"/>
        <v>1.5981595092024541</v>
      </c>
      <c r="F28" s="16">
        <f>'[4]台灣--大陸'!F28+[4]出口大陸試算!F28</f>
        <v>12453</v>
      </c>
      <c r="G28" s="16">
        <v>53030</v>
      </c>
      <c r="H28" s="60">
        <f t="shared" si="5"/>
        <v>-0.76517065811804641</v>
      </c>
      <c r="I28" s="2"/>
      <c r="J28" s="2"/>
    </row>
    <row r="29" spans="1:10">
      <c r="A29" s="18" t="s">
        <v>27</v>
      </c>
      <c r="B29" s="17" t="s">
        <v>26</v>
      </c>
      <c r="C29" s="16">
        <f>'[4]台灣--大陸'!C29+[4]出口大陸試算!C29</f>
        <v>862387</v>
      </c>
      <c r="D29" s="16">
        <v>686444</v>
      </c>
      <c r="E29" s="59">
        <f t="shared" si="4"/>
        <v>0.25631078427373538</v>
      </c>
      <c r="F29" s="16">
        <f>'[4]台灣--大陸'!F29+[4]出口大陸試算!F29</f>
        <v>21378079</v>
      </c>
      <c r="G29" s="16">
        <v>16158297</v>
      </c>
      <c r="H29" s="59">
        <f t="shared" si="5"/>
        <v>0.32304035505721923</v>
      </c>
      <c r="I29" s="2"/>
      <c r="J29" s="2"/>
    </row>
    <row r="30" spans="1:10">
      <c r="A30" s="18" t="s">
        <v>25</v>
      </c>
      <c r="B30" s="17" t="s">
        <v>24</v>
      </c>
      <c r="C30" s="16">
        <f>'[4]台灣--大陸'!C30+[4]出口大陸試算!C30</f>
        <v>22861</v>
      </c>
      <c r="D30" s="16">
        <v>78768</v>
      </c>
      <c r="E30" s="60">
        <f t="shared" si="4"/>
        <v>-0.70976792606134476</v>
      </c>
      <c r="F30" s="16">
        <f>'[4]台灣--大陸'!F30+[4]出口大陸試算!F30</f>
        <v>881997</v>
      </c>
      <c r="G30" s="16">
        <v>1783830</v>
      </c>
      <c r="H30" s="60">
        <f t="shared" si="5"/>
        <v>-0.50555994685592232</v>
      </c>
      <c r="I30" s="2"/>
      <c r="J30" s="2"/>
    </row>
    <row r="31" spans="1:10">
      <c r="A31" s="18" t="s">
        <v>23</v>
      </c>
      <c r="B31" s="17" t="s">
        <v>22</v>
      </c>
      <c r="C31" s="16">
        <f>'[4]台灣--大陸'!C31+[4]出口大陸試算!C31</f>
        <v>210592</v>
      </c>
      <c r="D31" s="16">
        <v>204881</v>
      </c>
      <c r="E31" s="59">
        <f t="shared" si="4"/>
        <v>2.7874717518950026E-2</v>
      </c>
      <c r="F31" s="16">
        <f>'[4]台灣--大陸'!F31+[4]出口大陸試算!F31</f>
        <v>1967260</v>
      </c>
      <c r="G31" s="16">
        <v>1759805</v>
      </c>
      <c r="H31" s="59">
        <f t="shared" si="5"/>
        <v>0.11788522023746949</v>
      </c>
      <c r="I31" s="2"/>
      <c r="J31" s="2"/>
    </row>
    <row r="32" spans="1:10">
      <c r="A32" s="18" t="s">
        <v>21</v>
      </c>
      <c r="B32" s="17" t="s">
        <v>20</v>
      </c>
      <c r="C32" s="16">
        <f>'[4]台灣--大陸'!C32+[4]出口大陸試算!C32</f>
        <v>390227</v>
      </c>
      <c r="D32" s="16">
        <v>491160</v>
      </c>
      <c r="E32" s="60">
        <f t="shared" si="4"/>
        <v>-0.20549922632136167</v>
      </c>
      <c r="F32" s="16">
        <f>'[4]台灣--大陸'!F32+[4]出口大陸試算!F32</f>
        <v>7439549</v>
      </c>
      <c r="G32" s="16">
        <v>6557142</v>
      </c>
      <c r="H32" s="59">
        <f t="shared" si="5"/>
        <v>0.13457189122944113</v>
      </c>
      <c r="I32" s="2"/>
      <c r="J32" s="2"/>
    </row>
    <row r="33" spans="1:10">
      <c r="A33" s="18" t="s">
        <v>19</v>
      </c>
      <c r="B33" s="17" t="s">
        <v>18</v>
      </c>
      <c r="C33" s="16">
        <f>'[4]台灣--大陸'!C33+[4]出口大陸試算!C33</f>
        <v>80713</v>
      </c>
      <c r="D33" s="16">
        <v>111353</v>
      </c>
      <c r="E33" s="60">
        <f t="shared" si="4"/>
        <v>-0.2751609745583864</v>
      </c>
      <c r="F33" s="16">
        <f>'[4]台灣--大陸'!F33+[4]出口大陸試算!F33</f>
        <v>1427603</v>
      </c>
      <c r="G33" s="16">
        <v>1750424</v>
      </c>
      <c r="H33" s="60">
        <f t="shared" si="5"/>
        <v>-0.1844244594452544</v>
      </c>
      <c r="I33" s="2"/>
      <c r="J33" s="2"/>
    </row>
    <row r="34" spans="1:10">
      <c r="A34" s="18" t="s">
        <v>17</v>
      </c>
      <c r="B34" s="17" t="s">
        <v>16</v>
      </c>
      <c r="C34" s="16">
        <f>'[4]台灣--大陸'!C34+[4]出口大陸試算!C34</f>
        <v>69343</v>
      </c>
      <c r="D34" s="16">
        <v>48245</v>
      </c>
      <c r="E34" s="59">
        <f t="shared" si="4"/>
        <v>0.43730956575810964</v>
      </c>
      <c r="F34" s="16">
        <f>'[4]台灣--大陸'!F34+[4]出口大陸試算!F34</f>
        <v>5610026</v>
      </c>
      <c r="G34" s="16">
        <v>4787367</v>
      </c>
      <c r="H34" s="59">
        <f t="shared" si="5"/>
        <v>0.17183955188729003</v>
      </c>
      <c r="I34" s="2"/>
      <c r="J34" s="2"/>
    </row>
    <row r="35" spans="1:10">
      <c r="A35" s="18" t="s">
        <v>15</v>
      </c>
      <c r="B35" s="17" t="s">
        <v>14</v>
      </c>
      <c r="C35" s="16">
        <f>'[4]台灣--大陸'!C35+[4]出口大陸試算!C35</f>
        <v>68203</v>
      </c>
      <c r="D35" s="16">
        <v>60277</v>
      </c>
      <c r="E35" s="59">
        <f t="shared" si="4"/>
        <v>0.13149294092274003</v>
      </c>
      <c r="F35" s="16">
        <f>'[4]台灣--大陸'!F35+[4]出口大陸試算!F35</f>
        <v>2186936</v>
      </c>
      <c r="G35" s="16">
        <v>1630760</v>
      </c>
      <c r="H35" s="59">
        <f t="shared" si="5"/>
        <v>0.34105325124481839</v>
      </c>
      <c r="I35" s="2"/>
      <c r="J35" s="2"/>
    </row>
    <row r="36" spans="1:10">
      <c r="A36" s="18" t="s">
        <v>13</v>
      </c>
      <c r="B36" s="17" t="s">
        <v>12</v>
      </c>
      <c r="C36" s="16">
        <f>'[4]台灣--大陸'!C36+[4]出口大陸試算!C36</f>
        <v>41211</v>
      </c>
      <c r="D36" s="16">
        <v>90167</v>
      </c>
      <c r="E36" s="60">
        <f t="shared" si="4"/>
        <v>-0.54294808521964799</v>
      </c>
      <c r="F36" s="16">
        <f>'[4]台灣--大陸'!F36+[4]出口大陸試算!F36</f>
        <v>148394</v>
      </c>
      <c r="G36" s="16">
        <v>425952</v>
      </c>
      <c r="H36" s="60">
        <f t="shared" si="5"/>
        <v>-0.6516180226880024</v>
      </c>
      <c r="I36" s="2"/>
      <c r="J36" s="2"/>
    </row>
    <row r="37" spans="1:10">
      <c r="A37" s="18" t="s">
        <v>11</v>
      </c>
      <c r="B37" s="17" t="s">
        <v>10</v>
      </c>
      <c r="C37" s="16">
        <f>'[4]台灣--大陸'!C37+[4]出口大陸試算!C37</f>
        <v>57992</v>
      </c>
      <c r="D37" s="16">
        <v>55804</v>
      </c>
      <c r="E37" s="59">
        <f t="shared" si="4"/>
        <v>3.9208658877499823E-2</v>
      </c>
      <c r="F37" s="16">
        <f>'[4]台灣--大陸'!F37+[4]出口大陸試算!F37</f>
        <v>1158249</v>
      </c>
      <c r="G37" s="16">
        <v>1047233</v>
      </c>
      <c r="H37" s="59">
        <f t="shared" si="5"/>
        <v>0.10600888245500285</v>
      </c>
      <c r="I37" s="2"/>
      <c r="J37" s="2"/>
    </row>
    <row r="38" spans="1:10">
      <c r="A38" s="18" t="s">
        <v>9</v>
      </c>
      <c r="B38" s="17" t="s">
        <v>8</v>
      </c>
      <c r="C38" s="16">
        <f>'[4]台灣--大陸'!C38+[4]出口大陸試算!C38</f>
        <v>84445</v>
      </c>
      <c r="D38" s="16">
        <v>62442</v>
      </c>
      <c r="E38" s="59">
        <f t="shared" si="4"/>
        <v>0.35237500400371546</v>
      </c>
      <c r="F38" s="16">
        <f>'[4]台灣--大陸'!F38+[4]出口大陸試算!F38</f>
        <v>2157117</v>
      </c>
      <c r="G38" s="16">
        <v>1526270</v>
      </c>
      <c r="H38" s="59">
        <f t="shared" si="5"/>
        <v>0.41332595150268303</v>
      </c>
      <c r="I38" s="2"/>
      <c r="J38" s="2"/>
    </row>
    <row r="39" spans="1:10">
      <c r="A39" s="18" t="s">
        <v>7</v>
      </c>
      <c r="B39" s="17" t="s">
        <v>6</v>
      </c>
      <c r="C39" s="16">
        <f>'[4]台灣--大陸'!C39+[4]出口大陸試算!C39</f>
        <v>122514</v>
      </c>
      <c r="D39" s="16">
        <v>86239</v>
      </c>
      <c r="E39" s="59">
        <f t="shared" si="4"/>
        <v>0.42063335613817415</v>
      </c>
      <c r="F39" s="16">
        <f>'[4]台灣--大陸'!F39+[4]出口大陸試算!F39</f>
        <v>2051922</v>
      </c>
      <c r="G39" s="16">
        <v>1720189</v>
      </c>
      <c r="H39" s="59">
        <f t="shared" si="5"/>
        <v>0.19284683252828613</v>
      </c>
      <c r="I39" s="2"/>
      <c r="J39" s="2"/>
    </row>
    <row r="40" spans="1:10">
      <c r="A40" s="18" t="s">
        <v>5</v>
      </c>
      <c r="B40" s="17" t="s">
        <v>4</v>
      </c>
      <c r="C40" s="16">
        <f>'[4]台灣--大陸'!C40+[4]出口大陸試算!C40</f>
        <v>582804</v>
      </c>
      <c r="D40" s="16">
        <v>754572</v>
      </c>
      <c r="E40" s="60">
        <f t="shared" si="4"/>
        <v>-0.22763632893878913</v>
      </c>
      <c r="F40" s="16">
        <f>'[4]台灣--大陸'!F40+[4]出口大陸試算!F40</f>
        <v>5310744</v>
      </c>
      <c r="G40" s="16">
        <v>5546893</v>
      </c>
      <c r="H40" s="60">
        <f t="shared" si="5"/>
        <v>-4.2573202692029577E-2</v>
      </c>
      <c r="I40" s="2"/>
      <c r="J40" s="2"/>
    </row>
    <row r="41" spans="1:10">
      <c r="A41" s="18" t="s">
        <v>3</v>
      </c>
      <c r="B41" s="17" t="s">
        <v>2</v>
      </c>
      <c r="C41" s="16">
        <f>'[4]台灣--大陸'!C41+[4]出口大陸試算!C41</f>
        <v>62418</v>
      </c>
      <c r="D41" s="16">
        <v>63821</v>
      </c>
      <c r="E41" s="60">
        <f t="shared" si="4"/>
        <v>-2.198335970918663E-2</v>
      </c>
      <c r="F41" s="16">
        <f>'[4]台灣--大陸'!F41+[4]出口大陸試算!F41</f>
        <v>489592</v>
      </c>
      <c r="G41" s="16">
        <v>521767</v>
      </c>
      <c r="H41" s="60">
        <f t="shared" si="5"/>
        <v>-6.1665456036890026E-2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4275557</v>
      </c>
      <c r="D42" s="58">
        <f>SUM(D20:D41)</f>
        <v>4411197</v>
      </c>
      <c r="E42" s="82">
        <f t="shared" si="4"/>
        <v>-3.0749023451004342E-2</v>
      </c>
      <c r="F42" s="58">
        <f>SUM(F20:F41)</f>
        <v>94519233</v>
      </c>
      <c r="G42" s="58">
        <f>SUM(G20:G41)</f>
        <v>86714353</v>
      </c>
      <c r="H42" s="57">
        <f t="shared" si="5"/>
        <v>9.0006783536746224E-2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23622047244094491" bottom="0.15748031496062992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0410-2DA6-464D-9C2B-6F767E40BE58}">
  <sheetPr>
    <tabColor rgb="FF7030A0"/>
  </sheetPr>
  <dimension ref="A1:K44"/>
  <sheetViews>
    <sheetView workbookViewId="0">
      <selection activeCell="L19" sqref="L19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210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206</v>
      </c>
      <c r="D3" s="33" t="s">
        <v>205</v>
      </c>
      <c r="E3" s="29" t="s">
        <v>97</v>
      </c>
      <c r="F3" s="62" t="s">
        <v>204</v>
      </c>
      <c r="G3" s="62" t="s">
        <v>203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'[4]台灣--大陸'!D5+[4]自大陸進口試算!C5</f>
        <v>55700</v>
      </c>
      <c r="D5" s="16">
        <v>120634</v>
      </c>
      <c r="E5" s="60">
        <f t="shared" ref="E5:E11" si="0">(C5-D5)/D5</f>
        <v>-0.53827279208183432</v>
      </c>
      <c r="F5" s="16">
        <f>'[4]台灣--大陸'!G5+[4]自大陸進口試算!F5</f>
        <v>3344729</v>
      </c>
      <c r="G5" s="16">
        <v>6533959</v>
      </c>
      <c r="H5" s="60">
        <f t="shared" ref="H5:H11" si="1">(F5-G5)/G5</f>
        <v>-0.48810070586607601</v>
      </c>
      <c r="I5" s="47">
        <f t="shared" ref="I5:J11" si="2">F5/C5</f>
        <v>60.04899461400359</v>
      </c>
      <c r="J5" s="47">
        <f t="shared" si="2"/>
        <v>54.163494537195149</v>
      </c>
      <c r="K5" s="59">
        <f t="shared" ref="K5:K11" si="3">(I5-J5)/J5</f>
        <v>0.10866174952516683</v>
      </c>
    </row>
    <row r="6" spans="1:11">
      <c r="A6" s="53" t="s">
        <v>71</v>
      </c>
      <c r="B6" s="52" t="s">
        <v>70</v>
      </c>
      <c r="C6" s="16">
        <f>'[4]台灣--大陸'!D6+[4]自大陸進口試算!C6</f>
        <v>53758</v>
      </c>
      <c r="D6" s="16">
        <v>63904</v>
      </c>
      <c r="E6" s="60">
        <f t="shared" si="0"/>
        <v>-0.15876940410615925</v>
      </c>
      <c r="F6" s="16">
        <f>'[4]台灣--大陸'!G6+[4]自大陸進口試算!F6</f>
        <v>3453817</v>
      </c>
      <c r="G6" s="16">
        <v>3228096</v>
      </c>
      <c r="H6" s="59">
        <f t="shared" si="1"/>
        <v>6.9923880826344695E-2</v>
      </c>
      <c r="I6" s="47">
        <f t="shared" si="2"/>
        <v>64.247498046802335</v>
      </c>
      <c r="J6" s="47">
        <f t="shared" si="2"/>
        <v>50.514772158237356</v>
      </c>
      <c r="K6" s="59">
        <f t="shared" si="3"/>
        <v>0.27185564344519381</v>
      </c>
    </row>
    <row r="7" spans="1:11">
      <c r="A7" s="49" t="s">
        <v>69</v>
      </c>
      <c r="B7" s="51" t="s">
        <v>68</v>
      </c>
      <c r="C7" s="16">
        <f>'[4]台灣--大陸'!D7+[4]自大陸進口試算!C7</f>
        <v>71027</v>
      </c>
      <c r="D7" s="16">
        <v>72157</v>
      </c>
      <c r="E7" s="60">
        <f t="shared" si="0"/>
        <v>-1.5660296298349433E-2</v>
      </c>
      <c r="F7" s="16">
        <f>'[4]台灣--大陸'!G7+[4]自大陸進口試算!F7</f>
        <v>2771499</v>
      </c>
      <c r="G7" s="16">
        <v>2499526</v>
      </c>
      <c r="H7" s="59">
        <f t="shared" si="1"/>
        <v>0.10880983034383319</v>
      </c>
      <c r="I7" s="47">
        <f t="shared" si="2"/>
        <v>39.020358455235332</v>
      </c>
      <c r="J7" s="47">
        <f t="shared" si="2"/>
        <v>34.640104217193063</v>
      </c>
      <c r="K7" s="59">
        <f t="shared" si="3"/>
        <v>0.12645037701324813</v>
      </c>
    </row>
    <row r="8" spans="1:11">
      <c r="A8" s="49" t="s">
        <v>67</v>
      </c>
      <c r="B8" s="51" t="s">
        <v>66</v>
      </c>
      <c r="C8" s="16">
        <f>'[4]台灣--大陸'!D8+[4]自大陸進口試算!C8</f>
        <v>68898</v>
      </c>
      <c r="D8" s="16">
        <v>204464</v>
      </c>
      <c r="E8" s="60">
        <f t="shared" si="0"/>
        <v>-0.66303114484701464</v>
      </c>
      <c r="F8" s="16">
        <f>'[4]台灣--大陸'!G8+[4]自大陸進口試算!F8</f>
        <v>5946127</v>
      </c>
      <c r="G8" s="16">
        <v>14069203</v>
      </c>
      <c r="H8" s="60">
        <f t="shared" si="1"/>
        <v>-0.57736575412267488</v>
      </c>
      <c r="I8" s="47">
        <f t="shared" si="2"/>
        <v>86.303332462480768</v>
      </c>
      <c r="J8" s="47">
        <f t="shared" si="2"/>
        <v>68.810171961812344</v>
      </c>
      <c r="K8" s="59">
        <f t="shared" si="3"/>
        <v>0.2542234672858632</v>
      </c>
    </row>
    <row r="9" spans="1:11">
      <c r="A9" s="49" t="s">
        <v>65</v>
      </c>
      <c r="B9" s="51" t="s">
        <v>64</v>
      </c>
      <c r="C9" s="16">
        <f>'[4]台灣--大陸'!D9+[4]自大陸進口試算!C9</f>
        <v>12832</v>
      </c>
      <c r="D9" s="16">
        <v>19376</v>
      </c>
      <c r="E9" s="60">
        <f t="shared" si="0"/>
        <v>-0.33773740710156896</v>
      </c>
      <c r="F9" s="16">
        <f>'[4]台灣--大陸'!G9+[4]自大陸進口試算!F9</f>
        <v>1485689</v>
      </c>
      <c r="G9" s="16">
        <v>1809714</v>
      </c>
      <c r="H9" s="60">
        <f t="shared" si="1"/>
        <v>-0.17904762852030762</v>
      </c>
      <c r="I9" s="47">
        <f t="shared" si="2"/>
        <v>115.78000311720699</v>
      </c>
      <c r="J9" s="47">
        <f t="shared" si="2"/>
        <v>93.399772914946325</v>
      </c>
      <c r="K9" s="59">
        <f t="shared" si="3"/>
        <v>0.23961760830661785</v>
      </c>
    </row>
    <row r="10" spans="1:11">
      <c r="A10" s="49" t="s">
        <v>63</v>
      </c>
      <c r="B10" s="51" t="s">
        <v>62</v>
      </c>
      <c r="C10" s="16">
        <f>'[4]台灣--大陸'!D10+[4]自大陸進口試算!C10</f>
        <v>12876</v>
      </c>
      <c r="D10" s="16">
        <v>16280</v>
      </c>
      <c r="E10" s="60">
        <f t="shared" si="0"/>
        <v>-0.20909090909090908</v>
      </c>
      <c r="F10" s="16">
        <f>'[4]台灣--大陸'!G10+[4]自大陸進口試算!F10</f>
        <v>2064609</v>
      </c>
      <c r="G10" s="16">
        <v>3078723</v>
      </c>
      <c r="H10" s="60">
        <f t="shared" si="1"/>
        <v>-0.32939436253277737</v>
      </c>
      <c r="I10" s="47">
        <f t="shared" si="2"/>
        <v>160.34552656104381</v>
      </c>
      <c r="J10" s="47">
        <f t="shared" si="2"/>
        <v>189.11074938574939</v>
      </c>
      <c r="K10" s="60">
        <f t="shared" si="3"/>
        <v>-0.15210781469661505</v>
      </c>
    </row>
    <row r="11" spans="1:11" ht="17.25" thickBot="1">
      <c r="A11" s="46" t="s">
        <v>61</v>
      </c>
      <c r="B11" s="50" t="s">
        <v>60</v>
      </c>
      <c r="C11" s="43">
        <f>SUM(C5:C10)</f>
        <v>275091</v>
      </c>
      <c r="D11" s="43">
        <f>SUM(D5:D10)</f>
        <v>496815</v>
      </c>
      <c r="E11" s="73">
        <f t="shared" si="0"/>
        <v>-0.44629087286011898</v>
      </c>
      <c r="F11" s="43">
        <f>SUM(F5:F10)</f>
        <v>19066470</v>
      </c>
      <c r="G11" s="43">
        <f>SUM(G5:G10)</f>
        <v>31219221</v>
      </c>
      <c r="H11" s="73">
        <f t="shared" si="1"/>
        <v>-0.38927143633724876</v>
      </c>
      <c r="I11" s="42">
        <f t="shared" si="2"/>
        <v>69.30968297763286</v>
      </c>
      <c r="J11" s="42">
        <f t="shared" si="2"/>
        <v>62.838724676187312</v>
      </c>
      <c r="K11" s="72">
        <f t="shared" si="3"/>
        <v>0.10297723791803359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'[4]台灣--大陸'!D13+[4]自大陸進口試算!C13</f>
        <v>4132</v>
      </c>
      <c r="D13" s="16">
        <v>12521</v>
      </c>
      <c r="E13" s="60">
        <f>(C13-D13)/D13</f>
        <v>-0.6699944093922211</v>
      </c>
      <c r="F13" s="16">
        <f>'[4]台灣--大陸'!G13+[4]自大陸進口試算!F13</f>
        <v>385849</v>
      </c>
      <c r="G13" s="16">
        <v>1384014</v>
      </c>
      <c r="H13" s="60">
        <f>(F13-G13)/G13</f>
        <v>-0.72121019007033171</v>
      </c>
      <c r="I13" s="47">
        <f>F13/C13</f>
        <v>93.380687318489834</v>
      </c>
      <c r="J13" s="47">
        <f>G13/D13</f>
        <v>110.5354204935708</v>
      </c>
      <c r="K13" s="60">
        <f>(I13-J13)/J13</f>
        <v>-0.15519670616423586</v>
      </c>
    </row>
    <row r="14" spans="1:11" ht="17.25" thickBot="1">
      <c r="A14" s="46" t="s">
        <v>1</v>
      </c>
      <c r="B14" s="45" t="s">
        <v>89</v>
      </c>
      <c r="C14" s="43">
        <f>C11+C13</f>
        <v>279223</v>
      </c>
      <c r="D14" s="43">
        <f>D11+D13</f>
        <v>509336</v>
      </c>
      <c r="E14" s="73">
        <f>(C14-D14)/D14</f>
        <v>-0.45179017387343523</v>
      </c>
      <c r="F14" s="43">
        <f>F11+F13</f>
        <v>19452319</v>
      </c>
      <c r="G14" s="43">
        <f>G11+G13</f>
        <v>32603235</v>
      </c>
      <c r="H14" s="73">
        <f>(F14-G14)/G14</f>
        <v>-0.40336230438482562</v>
      </c>
      <c r="I14" s="42">
        <f>F14/C14</f>
        <v>69.665890703846031</v>
      </c>
      <c r="J14" s="42">
        <f>G14/D14</f>
        <v>64.011251904440286</v>
      </c>
      <c r="K14" s="72">
        <f>(I14-J14)/J14</f>
        <v>8.8338200412754281E-2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209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206</v>
      </c>
      <c r="D18" s="33" t="s">
        <v>205</v>
      </c>
      <c r="E18" s="29" t="s">
        <v>97</v>
      </c>
      <c r="F18" s="62" t="s">
        <v>204</v>
      </c>
      <c r="G18" s="62" t="s">
        <v>203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'[4]台灣--大陸'!D20+[4]自大陸進口試算!C20</f>
        <v>34838</v>
      </c>
      <c r="D20" s="16">
        <v>42221</v>
      </c>
      <c r="E20" s="60">
        <f t="shared" ref="E20:E42" si="4">(C20-D20)/D20</f>
        <v>-0.17486558821439568</v>
      </c>
      <c r="F20" s="16">
        <f>'[4]台灣--大陸'!G20+[4]自大陸進口試算!F20</f>
        <v>1077357</v>
      </c>
      <c r="G20" s="16">
        <v>891838</v>
      </c>
      <c r="H20" s="59">
        <f t="shared" ref="H20:H42" si="5">(F20-G20)/G20</f>
        <v>0.20801872088877127</v>
      </c>
      <c r="I20" s="2"/>
      <c r="J20" s="2"/>
    </row>
    <row r="21" spans="1:10">
      <c r="A21" s="18" t="s">
        <v>43</v>
      </c>
      <c r="B21" s="17" t="s">
        <v>42</v>
      </c>
      <c r="C21" s="16">
        <f>'[4]台灣--大陸'!D21+[4]自大陸進口試算!C21</f>
        <v>15745</v>
      </c>
      <c r="D21" s="16">
        <v>30496</v>
      </c>
      <c r="E21" s="60">
        <f t="shared" si="4"/>
        <v>-0.48370278069254985</v>
      </c>
      <c r="F21" s="16">
        <f>'[4]台灣--大陸'!G21+[4]自大陸進口試算!F21</f>
        <v>630615</v>
      </c>
      <c r="G21" s="16">
        <v>626178</v>
      </c>
      <c r="H21" s="59">
        <f t="shared" si="5"/>
        <v>7.0858446000977354E-3</v>
      </c>
      <c r="I21" s="2"/>
      <c r="J21" s="2"/>
    </row>
    <row r="22" spans="1:10">
      <c r="A22" s="18" t="s">
        <v>41</v>
      </c>
      <c r="B22" s="17" t="s">
        <v>40</v>
      </c>
      <c r="C22" s="16">
        <f>'[4]台灣--大陸'!D22+[4]自大陸進口試算!C22</f>
        <v>5899395</v>
      </c>
      <c r="D22" s="16">
        <v>6145429</v>
      </c>
      <c r="E22" s="60">
        <f t="shared" si="4"/>
        <v>-4.0035284762056485E-2</v>
      </c>
      <c r="F22" s="16">
        <f>'[4]台灣--大陸'!G22+[4]自大陸進口試算!F22</f>
        <v>236364303</v>
      </c>
      <c r="G22" s="16">
        <v>207675715</v>
      </c>
      <c r="H22" s="59">
        <f t="shared" si="5"/>
        <v>0.13814127472728335</v>
      </c>
      <c r="I22" s="2"/>
      <c r="J22" s="2"/>
    </row>
    <row r="23" spans="1:10">
      <c r="A23" s="18" t="s">
        <v>39</v>
      </c>
      <c r="B23" s="17" t="s">
        <v>38</v>
      </c>
      <c r="C23" s="16">
        <f>'[4]台灣--大陸'!D23+[4]自大陸進口試算!C23</f>
        <v>659598</v>
      </c>
      <c r="D23" s="16">
        <v>590963</v>
      </c>
      <c r="E23" s="59">
        <f t="shared" si="4"/>
        <v>0.11614094283398453</v>
      </c>
      <c r="F23" s="16">
        <f>'[4]台灣--大陸'!G23+[4]自大陸進口試算!F23</f>
        <v>28170770</v>
      </c>
      <c r="G23" s="16">
        <v>18834895</v>
      </c>
      <c r="H23" s="59">
        <f t="shared" si="5"/>
        <v>0.49566907593591575</v>
      </c>
      <c r="I23" s="2"/>
      <c r="J23" s="2"/>
    </row>
    <row r="24" spans="1:10">
      <c r="A24" s="18" t="s">
        <v>37</v>
      </c>
      <c r="B24" s="17" t="s">
        <v>36</v>
      </c>
      <c r="C24" s="16">
        <f>'[4]台灣--大陸'!D24+[4]自大陸進口試算!C24</f>
        <v>27738</v>
      </c>
      <c r="D24" s="16">
        <v>24478</v>
      </c>
      <c r="E24" s="59">
        <f t="shared" si="4"/>
        <v>0.13318081542609692</v>
      </c>
      <c r="F24" s="16">
        <f>'[4]台灣--大陸'!G24+[4]自大陸進口試算!F24</f>
        <v>115727</v>
      </c>
      <c r="G24" s="16">
        <v>143252</v>
      </c>
      <c r="H24" s="60">
        <f t="shared" si="5"/>
        <v>-0.19214391422109289</v>
      </c>
      <c r="I24" s="2"/>
      <c r="J24" s="2"/>
    </row>
    <row r="25" spans="1:10">
      <c r="A25" s="18" t="s">
        <v>35</v>
      </c>
      <c r="B25" s="17" t="s">
        <v>34</v>
      </c>
      <c r="C25" s="16">
        <f>'[4]台灣--大陸'!D25+[4]自大陸進口試算!C25</f>
        <v>216297</v>
      </c>
      <c r="D25" s="16">
        <v>178627</v>
      </c>
      <c r="E25" s="59">
        <f t="shared" si="4"/>
        <v>0.21088637216098349</v>
      </c>
      <c r="F25" s="16">
        <f>'[4]台灣--大陸'!G25+[4]自大陸進口試算!F25</f>
        <v>1172218</v>
      </c>
      <c r="G25" s="16">
        <v>1581855</v>
      </c>
      <c r="H25" s="60">
        <f t="shared" si="5"/>
        <v>-0.25895989202550168</v>
      </c>
      <c r="I25" s="2"/>
      <c r="J25" s="2"/>
    </row>
    <row r="26" spans="1:10">
      <c r="A26" s="18" t="s">
        <v>33</v>
      </c>
      <c r="B26" s="17" t="s">
        <v>32</v>
      </c>
      <c r="C26" s="16">
        <f>'[4]台灣--大陸'!D26+[4]自大陸進口試算!C26</f>
        <v>827735</v>
      </c>
      <c r="D26" s="16">
        <v>791112</v>
      </c>
      <c r="E26" s="59">
        <f t="shared" si="4"/>
        <v>4.6293065962847234E-2</v>
      </c>
      <c r="F26" s="16">
        <f>'[4]台灣--大陸'!G26+[4]自大陸進口試算!F26</f>
        <v>9606380</v>
      </c>
      <c r="G26" s="16">
        <v>7898191</v>
      </c>
      <c r="H26" s="59">
        <f t="shared" si="5"/>
        <v>0.21627598015798807</v>
      </c>
      <c r="I26" s="2"/>
      <c r="J26" s="2"/>
    </row>
    <row r="27" spans="1:10">
      <c r="A27" s="18" t="s">
        <v>31</v>
      </c>
      <c r="B27" s="17" t="s">
        <v>30</v>
      </c>
      <c r="C27" s="16">
        <f>'[4]台灣--大陸'!D27+[4]自大陸進口試算!C27</f>
        <v>347572</v>
      </c>
      <c r="D27" s="16">
        <v>237352</v>
      </c>
      <c r="E27" s="59">
        <f t="shared" si="4"/>
        <v>0.46437358859415551</v>
      </c>
      <c r="F27" s="16">
        <f>'[4]台灣--大陸'!G27+[4]自大陸進口試算!F27</f>
        <v>2863097</v>
      </c>
      <c r="G27" s="16">
        <v>1915316</v>
      </c>
      <c r="H27" s="59">
        <f t="shared" si="5"/>
        <v>0.49484314859793371</v>
      </c>
      <c r="I27" s="2"/>
      <c r="J27" s="2"/>
    </row>
    <row r="28" spans="1:10">
      <c r="A28" s="18" t="s">
        <v>29</v>
      </c>
      <c r="B28" s="17" t="s">
        <v>28</v>
      </c>
      <c r="C28" s="16">
        <f>'[4]台灣--大陸'!D28+[4]自大陸進口試算!C28</f>
        <v>28157</v>
      </c>
      <c r="D28" s="16">
        <v>56466</v>
      </c>
      <c r="E28" s="60">
        <f t="shared" si="4"/>
        <v>-0.50134594269117694</v>
      </c>
      <c r="F28" s="16">
        <f>'[4]台灣--大陸'!G28+[4]自大陸進口試算!F28</f>
        <v>395025</v>
      </c>
      <c r="G28" s="16">
        <v>508901</v>
      </c>
      <c r="H28" s="60">
        <f t="shared" si="5"/>
        <v>-0.22376847363239608</v>
      </c>
      <c r="I28" s="2"/>
      <c r="J28" s="2"/>
    </row>
    <row r="29" spans="1:10">
      <c r="A29" s="18" t="s">
        <v>27</v>
      </c>
      <c r="B29" s="17" t="s">
        <v>26</v>
      </c>
      <c r="C29" s="16">
        <f>'[4]台灣--大陸'!D29+[4]自大陸進口試算!C29</f>
        <v>1248278</v>
      </c>
      <c r="D29" s="16">
        <v>999755</v>
      </c>
      <c r="E29" s="59">
        <f t="shared" si="4"/>
        <v>0.24858390305624878</v>
      </c>
      <c r="F29" s="16">
        <f>'[4]台灣--大陸'!G29+[4]自大陸進口試算!F29</f>
        <v>11047745</v>
      </c>
      <c r="G29" s="16">
        <v>9183148</v>
      </c>
      <c r="H29" s="59">
        <f t="shared" si="5"/>
        <v>0.20304551336861826</v>
      </c>
      <c r="I29" s="2"/>
      <c r="J29" s="2"/>
    </row>
    <row r="30" spans="1:10">
      <c r="A30" s="18" t="s">
        <v>25</v>
      </c>
      <c r="B30" s="17" t="s">
        <v>24</v>
      </c>
      <c r="C30" s="16">
        <f>'[4]台灣--大陸'!D30+[4]自大陸進口試算!C30</f>
        <v>1059412</v>
      </c>
      <c r="D30" s="16">
        <v>1081939</v>
      </c>
      <c r="E30" s="60">
        <f t="shared" si="4"/>
        <v>-2.0820952013006277E-2</v>
      </c>
      <c r="F30" s="16">
        <f>'[4]台灣--大陸'!G30+[4]自大陸進口試算!F30</f>
        <v>9741512</v>
      </c>
      <c r="G30" s="16">
        <v>12231591</v>
      </c>
      <c r="H30" s="60">
        <f t="shared" si="5"/>
        <v>-0.20357768666398346</v>
      </c>
      <c r="I30" s="2"/>
      <c r="J30" s="2"/>
    </row>
    <row r="31" spans="1:10">
      <c r="A31" s="18" t="s">
        <v>23</v>
      </c>
      <c r="B31" s="17" t="s">
        <v>22</v>
      </c>
      <c r="C31" s="16">
        <f>'[4]台灣--大陸'!D31+[4]自大陸進口試算!C31</f>
        <v>477754</v>
      </c>
      <c r="D31" s="16">
        <v>515241</v>
      </c>
      <c r="E31" s="60">
        <f t="shared" si="4"/>
        <v>-7.2756244165351744E-2</v>
      </c>
      <c r="F31" s="16">
        <f>'[4]台灣--大陸'!G31+[4]自大陸進口試算!F31</f>
        <v>1982312</v>
      </c>
      <c r="G31" s="16">
        <v>4003674</v>
      </c>
      <c r="H31" s="60">
        <f t="shared" si="5"/>
        <v>-0.5048767706861248</v>
      </c>
      <c r="I31" s="2"/>
      <c r="J31" s="2"/>
    </row>
    <row r="32" spans="1:10">
      <c r="A32" s="18" t="s">
        <v>21</v>
      </c>
      <c r="B32" s="17" t="s">
        <v>20</v>
      </c>
      <c r="C32" s="16">
        <f>'[4]台灣--大陸'!D32+[4]自大陸進口試算!C32</f>
        <v>1321451</v>
      </c>
      <c r="D32" s="16">
        <v>1440650</v>
      </c>
      <c r="E32" s="60">
        <f t="shared" si="4"/>
        <v>-8.2739735536042761E-2</v>
      </c>
      <c r="F32" s="16">
        <f>'[4]台灣--大陸'!G32+[4]自大陸進口試算!F32</f>
        <v>8125839</v>
      </c>
      <c r="G32" s="16">
        <v>7734867</v>
      </c>
      <c r="H32" s="59">
        <f t="shared" si="5"/>
        <v>5.0546699768722593E-2</v>
      </c>
      <c r="I32" s="2"/>
      <c r="J32" s="2"/>
    </row>
    <row r="33" spans="1:10">
      <c r="A33" s="18" t="s">
        <v>19</v>
      </c>
      <c r="B33" s="17" t="s">
        <v>18</v>
      </c>
      <c r="C33" s="16">
        <f>'[4]台灣--大陸'!D33+[4]自大陸進口試算!C33</f>
        <v>840097</v>
      </c>
      <c r="D33" s="16">
        <v>1063470</v>
      </c>
      <c r="E33" s="60">
        <f t="shared" si="4"/>
        <v>-0.210041656088089</v>
      </c>
      <c r="F33" s="16">
        <f>'[4]台灣--大陸'!G33+[4]自大陸進口試算!F33</f>
        <v>2444051</v>
      </c>
      <c r="G33" s="16">
        <v>2724193</v>
      </c>
      <c r="H33" s="60">
        <f t="shared" si="5"/>
        <v>-0.10283485788268305</v>
      </c>
      <c r="I33" s="2"/>
      <c r="J33" s="2"/>
    </row>
    <row r="34" spans="1:10">
      <c r="A34" s="18" t="s">
        <v>17</v>
      </c>
      <c r="B34" s="17" t="s">
        <v>16</v>
      </c>
      <c r="C34" s="16">
        <f>'[4]台灣--大陸'!D34+[4]自大陸進口試算!C34</f>
        <v>228402</v>
      </c>
      <c r="D34" s="16">
        <v>363142</v>
      </c>
      <c r="E34" s="60">
        <f t="shared" si="4"/>
        <v>-0.37103942810250534</v>
      </c>
      <c r="F34" s="16">
        <f>'[4]台灣--大陸'!G34+[4]自大陸進口試算!F34</f>
        <v>2226515</v>
      </c>
      <c r="G34" s="16">
        <v>2934325</v>
      </c>
      <c r="H34" s="60">
        <f t="shared" si="5"/>
        <v>-0.24121731573700936</v>
      </c>
      <c r="I34" s="2"/>
      <c r="J34" s="2"/>
    </row>
    <row r="35" spans="1:10">
      <c r="A35" s="18" t="s">
        <v>15</v>
      </c>
      <c r="B35" s="17" t="s">
        <v>14</v>
      </c>
      <c r="C35" s="16">
        <f>'[4]台灣--大陸'!D35+[4]自大陸進口試算!C35</f>
        <v>114522</v>
      </c>
      <c r="D35" s="16">
        <v>114872</v>
      </c>
      <c r="E35" s="60">
        <f t="shared" si="4"/>
        <v>-3.0468695591615016E-3</v>
      </c>
      <c r="F35" s="16">
        <f>'[4]台灣--大陸'!G35+[4]自大陸進口試算!F35</f>
        <v>889851</v>
      </c>
      <c r="G35" s="16">
        <v>564909</v>
      </c>
      <c r="H35" s="59">
        <f t="shared" si="5"/>
        <v>0.57521122871117292</v>
      </c>
      <c r="I35" s="2"/>
      <c r="J35" s="2"/>
    </row>
    <row r="36" spans="1:10">
      <c r="A36" s="18" t="s">
        <v>13</v>
      </c>
      <c r="B36" s="17" t="s">
        <v>12</v>
      </c>
      <c r="C36" s="16">
        <f>'[4]台灣--大陸'!D36+[4]自大陸進口試算!C36</f>
        <v>51238</v>
      </c>
      <c r="D36" s="16">
        <v>144363</v>
      </c>
      <c r="E36" s="60">
        <f t="shared" si="4"/>
        <v>-0.64507526166677054</v>
      </c>
      <c r="F36" s="16">
        <f>'[4]台灣--大陸'!G36+[4]自大陸進口試算!F36</f>
        <v>120431</v>
      </c>
      <c r="G36" s="16">
        <v>335797</v>
      </c>
      <c r="H36" s="60">
        <f t="shared" si="5"/>
        <v>-0.64135772505412492</v>
      </c>
      <c r="I36" s="2"/>
      <c r="J36" s="2"/>
    </row>
    <row r="37" spans="1:10">
      <c r="A37" s="18" t="s">
        <v>11</v>
      </c>
      <c r="B37" s="17" t="s">
        <v>10</v>
      </c>
      <c r="C37" s="16">
        <f>'[4]台灣--大陸'!D37+[4]自大陸進口試算!C37</f>
        <v>324679</v>
      </c>
      <c r="D37" s="16">
        <v>376489</v>
      </c>
      <c r="E37" s="60">
        <f t="shared" si="4"/>
        <v>-0.13761358233573889</v>
      </c>
      <c r="F37" s="16">
        <f>'[4]台灣--大陸'!G37+[4]自大陸進口試算!F37</f>
        <v>3204392</v>
      </c>
      <c r="G37" s="16">
        <v>3919609</v>
      </c>
      <c r="H37" s="60">
        <f t="shared" si="5"/>
        <v>-0.18247151692936719</v>
      </c>
      <c r="I37" s="2"/>
      <c r="J37" s="2"/>
    </row>
    <row r="38" spans="1:10">
      <c r="A38" s="18" t="s">
        <v>9</v>
      </c>
      <c r="B38" s="17" t="s">
        <v>8</v>
      </c>
      <c r="C38" s="16">
        <f>'[4]台灣--大陸'!D38+[4]自大陸進口試算!C38</f>
        <v>514253</v>
      </c>
      <c r="D38" s="16">
        <v>582838</v>
      </c>
      <c r="E38" s="60">
        <f t="shared" si="4"/>
        <v>-0.11767420792741723</v>
      </c>
      <c r="F38" s="16">
        <f>'[4]台灣--大陸'!G38+[4]自大陸進口試算!F38</f>
        <v>7919640</v>
      </c>
      <c r="G38" s="16">
        <v>8193490</v>
      </c>
      <c r="H38" s="60">
        <f t="shared" si="5"/>
        <v>-3.3422875966163383E-2</v>
      </c>
      <c r="I38" s="2"/>
      <c r="J38" s="2"/>
    </row>
    <row r="39" spans="1:10">
      <c r="A39" s="18" t="s">
        <v>7</v>
      </c>
      <c r="B39" s="17" t="s">
        <v>6</v>
      </c>
      <c r="C39" s="16">
        <f>'[4]台灣--大陸'!D39+[4]自大陸進口試算!C39</f>
        <v>441538</v>
      </c>
      <c r="D39" s="16">
        <v>451895</v>
      </c>
      <c r="E39" s="60">
        <f t="shared" si="4"/>
        <v>-2.2919040927649122E-2</v>
      </c>
      <c r="F39" s="16">
        <f>'[4]台灣--大陸'!G39+[4]自大陸進口試算!F39</f>
        <v>5697172</v>
      </c>
      <c r="G39" s="16">
        <v>5964940</v>
      </c>
      <c r="H39" s="60">
        <f t="shared" si="5"/>
        <v>-4.4890309039152115E-2</v>
      </c>
      <c r="I39" s="2"/>
      <c r="J39" s="2"/>
    </row>
    <row r="40" spans="1:10">
      <c r="A40" s="18" t="s">
        <v>5</v>
      </c>
      <c r="B40" s="17" t="s">
        <v>4</v>
      </c>
      <c r="C40" s="16">
        <f>'[4]台灣--大陸'!D40+[4]自大陸進口試算!C40</f>
        <v>955431</v>
      </c>
      <c r="D40" s="16">
        <v>1119285</v>
      </c>
      <c r="E40" s="60">
        <f t="shared" si="4"/>
        <v>-0.14639166968198447</v>
      </c>
      <c r="F40" s="16">
        <f>'[4]台灣--大陸'!G40+[4]自大陸進口試算!F40</f>
        <v>5016983</v>
      </c>
      <c r="G40" s="16">
        <v>5816332</v>
      </c>
      <c r="H40" s="60">
        <f t="shared" si="5"/>
        <v>-0.13743180409921579</v>
      </c>
      <c r="I40" s="2"/>
      <c r="J40" s="2"/>
    </row>
    <row r="41" spans="1:10">
      <c r="A41" s="18" t="s">
        <v>3</v>
      </c>
      <c r="B41" s="17" t="s">
        <v>2</v>
      </c>
      <c r="C41" s="16">
        <f>'[4]台灣--大陸'!D41+[4]自大陸進口試算!C41</f>
        <v>250407</v>
      </c>
      <c r="D41" s="16">
        <v>258927</v>
      </c>
      <c r="E41" s="60">
        <f t="shared" si="4"/>
        <v>-3.2905027285682835E-2</v>
      </c>
      <c r="F41" s="16">
        <f>'[4]台灣--大陸'!G41+[4]自大陸進口試算!F41</f>
        <v>1150463</v>
      </c>
      <c r="G41" s="16">
        <v>1138097</v>
      </c>
      <c r="H41" s="59">
        <f t="shared" si="5"/>
        <v>1.086550619147577E-2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15884537</v>
      </c>
      <c r="D42" s="58">
        <f>SUM(D20:D41)</f>
        <v>16610010</v>
      </c>
      <c r="E42" s="82">
        <f t="shared" si="4"/>
        <v>-4.3676855101231128E-2</v>
      </c>
      <c r="F42" s="58">
        <f>SUM(F20:F41)</f>
        <v>339962398</v>
      </c>
      <c r="G42" s="58">
        <f>SUM(G20:G41)</f>
        <v>304821113</v>
      </c>
      <c r="H42" s="57">
        <f t="shared" si="5"/>
        <v>0.11528494418954503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35433070866141736" bottom="0.15748031496062992" header="0.31496062992125984" footer="0.31496062992125984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5263-AA9A-45B1-8494-7D60E745755A}">
  <sheetPr>
    <tabColor rgb="FFFFC000"/>
  </sheetPr>
  <dimension ref="A1:J44"/>
  <sheetViews>
    <sheetView topLeftCell="A7" workbookViewId="0">
      <selection activeCell="L24" sqref="L24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188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186</v>
      </c>
      <c r="D3" s="32" t="s">
        <v>185</v>
      </c>
      <c r="E3" s="29" t="s">
        <v>51</v>
      </c>
      <c r="F3" s="31" t="s">
        <v>184</v>
      </c>
      <c r="G3" s="30" t="s">
        <v>183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/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88</v>
      </c>
      <c r="D5" s="16">
        <v>5891</v>
      </c>
      <c r="E5" s="15">
        <f t="shared" ref="E5:E11" si="0">C5-D5</f>
        <v>-5803</v>
      </c>
      <c r="F5" s="16">
        <v>113812</v>
      </c>
      <c r="G5" s="16">
        <v>378696</v>
      </c>
      <c r="H5" s="20">
        <f t="shared" ref="H5:H11" si="1">F5-G5</f>
        <v>-264884</v>
      </c>
      <c r="I5" s="47">
        <f>F5/C5</f>
        <v>1293.3181818181818</v>
      </c>
      <c r="J5" s="47">
        <f>G5/D5</f>
        <v>64.283822780512651</v>
      </c>
    </row>
    <row r="6" spans="1:10">
      <c r="A6" s="53" t="s">
        <v>71</v>
      </c>
      <c r="B6" s="52" t="s">
        <v>70</v>
      </c>
      <c r="C6" s="16">
        <v>46</v>
      </c>
      <c r="D6" s="16">
        <v>12023</v>
      </c>
      <c r="E6" s="15">
        <f t="shared" si="0"/>
        <v>-11977</v>
      </c>
      <c r="F6" s="16">
        <v>40915</v>
      </c>
      <c r="G6" s="16">
        <v>839625</v>
      </c>
      <c r="H6" s="20">
        <f t="shared" si="1"/>
        <v>-798710</v>
      </c>
      <c r="I6" s="47">
        <f>F6/C6</f>
        <v>889.45652173913038</v>
      </c>
      <c r="J6" s="47">
        <f>G6/D6</f>
        <v>69.834899775430429</v>
      </c>
    </row>
    <row r="7" spans="1:10">
      <c r="A7" s="49" t="s">
        <v>69</v>
      </c>
      <c r="B7" s="51" t="s">
        <v>68</v>
      </c>
      <c r="C7" s="16">
        <v>0</v>
      </c>
      <c r="D7" s="16">
        <v>5681</v>
      </c>
      <c r="E7" s="15">
        <f t="shared" si="0"/>
        <v>-5681</v>
      </c>
      <c r="F7" s="16">
        <v>0</v>
      </c>
      <c r="G7" s="16">
        <v>201698</v>
      </c>
      <c r="H7" s="20">
        <f t="shared" si="1"/>
        <v>-201698</v>
      </c>
      <c r="I7" s="47">
        <v>0</v>
      </c>
      <c r="J7" s="47">
        <f>G7/D7</f>
        <v>35.503960570322128</v>
      </c>
    </row>
    <row r="8" spans="1:10">
      <c r="A8" s="49" t="s">
        <v>67</v>
      </c>
      <c r="B8" s="51" t="s">
        <v>66</v>
      </c>
      <c r="C8" s="16">
        <v>20</v>
      </c>
      <c r="D8" s="16">
        <v>9042</v>
      </c>
      <c r="E8" s="15">
        <f t="shared" si="0"/>
        <v>-9022</v>
      </c>
      <c r="F8" s="16">
        <v>16716</v>
      </c>
      <c r="G8" s="16">
        <v>690988</v>
      </c>
      <c r="H8" s="15">
        <f t="shared" si="1"/>
        <v>-674272</v>
      </c>
      <c r="I8" s="47">
        <f>F8/C8</f>
        <v>835.8</v>
      </c>
      <c r="J8" s="47">
        <f>G8/D8</f>
        <v>76.419818624198186</v>
      </c>
    </row>
    <row r="9" spans="1:10">
      <c r="A9" s="49" t="s">
        <v>65</v>
      </c>
      <c r="B9" s="51" t="s">
        <v>64</v>
      </c>
      <c r="C9" s="16">
        <v>506</v>
      </c>
      <c r="D9" s="16">
        <v>1905</v>
      </c>
      <c r="E9" s="20">
        <f t="shared" si="0"/>
        <v>-1399</v>
      </c>
      <c r="F9" s="16">
        <v>321563</v>
      </c>
      <c r="G9" s="16">
        <v>172178</v>
      </c>
      <c r="H9" s="16">
        <f t="shared" si="1"/>
        <v>149385</v>
      </c>
      <c r="I9" s="47">
        <f>F9/C9</f>
        <v>635.5</v>
      </c>
      <c r="J9" s="47">
        <f>G9/D9</f>
        <v>90.38215223097113</v>
      </c>
    </row>
    <row r="10" spans="1:10">
      <c r="A10" s="49" t="s">
        <v>63</v>
      </c>
      <c r="B10" s="51" t="s">
        <v>62</v>
      </c>
      <c r="C10" s="16">
        <v>2156</v>
      </c>
      <c r="D10" s="16">
        <v>2291</v>
      </c>
      <c r="E10" s="20">
        <f t="shared" si="0"/>
        <v>-135</v>
      </c>
      <c r="F10" s="16">
        <v>1926791</v>
      </c>
      <c r="G10" s="16">
        <v>408250</v>
      </c>
      <c r="H10" s="48">
        <f t="shared" si="1"/>
        <v>1518541</v>
      </c>
      <c r="I10" s="47">
        <f>F10/C10</f>
        <v>893.68784786641925</v>
      </c>
      <c r="J10" s="47">
        <f>G10/D10</f>
        <v>178.1972937581842</v>
      </c>
    </row>
    <row r="11" spans="1:10" ht="17.25" thickBot="1">
      <c r="A11" s="46" t="s">
        <v>61</v>
      </c>
      <c r="B11" s="50" t="s">
        <v>60</v>
      </c>
      <c r="C11" s="43">
        <f>SUM(C5:C10)</f>
        <v>2816</v>
      </c>
      <c r="D11" s="43">
        <f>SUM(D5:D10)</f>
        <v>36833</v>
      </c>
      <c r="E11" s="44">
        <f t="shared" si="0"/>
        <v>-34017</v>
      </c>
      <c r="F11" s="43">
        <f>SUM(F5:F10)</f>
        <v>2419797</v>
      </c>
      <c r="G11" s="43">
        <f>SUM(G5:G10)</f>
        <v>2691435</v>
      </c>
      <c r="H11" s="80">
        <f t="shared" si="1"/>
        <v>-271638</v>
      </c>
      <c r="I11" s="42">
        <f>F11/C11</f>
        <v>859.30291193181813</v>
      </c>
      <c r="J11" s="42">
        <f>G11/D11</f>
        <v>73.071294762848538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1</v>
      </c>
      <c r="D13" s="16">
        <v>167</v>
      </c>
      <c r="E13" s="15">
        <f>C13-D13</f>
        <v>-166</v>
      </c>
      <c r="F13" s="16">
        <v>3115</v>
      </c>
      <c r="G13" s="16">
        <v>27474</v>
      </c>
      <c r="H13" s="48">
        <v>157</v>
      </c>
      <c r="I13" s="47">
        <f>F13/C13</f>
        <v>3115</v>
      </c>
      <c r="J13" s="47">
        <f>G13/D13</f>
        <v>164.51497005988023</v>
      </c>
    </row>
    <row r="14" spans="1:10" ht="17.25" thickBot="1">
      <c r="A14" s="46" t="s">
        <v>1</v>
      </c>
      <c r="B14" s="45" t="s">
        <v>57</v>
      </c>
      <c r="C14" s="43">
        <f>C11+C13</f>
        <v>2817</v>
      </c>
      <c r="D14" s="43">
        <f>D11+D13</f>
        <v>37000</v>
      </c>
      <c r="E14" s="44">
        <f>C14-D14</f>
        <v>-34183</v>
      </c>
      <c r="F14" s="43">
        <f>F11+F13</f>
        <v>2422912</v>
      </c>
      <c r="G14" s="43">
        <f>G11+G13</f>
        <v>2718909</v>
      </c>
      <c r="H14" s="80">
        <f>F14-G14</f>
        <v>-295997</v>
      </c>
      <c r="I14" s="42">
        <f>F14/C14</f>
        <v>860.10365637202699</v>
      </c>
      <c r="J14" s="42">
        <f>G14/D14</f>
        <v>73.484027027027025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187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186</v>
      </c>
      <c r="D18" s="32" t="s">
        <v>185</v>
      </c>
      <c r="E18" s="29" t="s">
        <v>51</v>
      </c>
      <c r="F18" s="31" t="s">
        <v>184</v>
      </c>
      <c r="G18" s="30" t="s">
        <v>183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114</v>
      </c>
      <c r="D20" s="16">
        <v>2224</v>
      </c>
      <c r="E20" s="20">
        <f t="shared" ref="E20:E42" si="2">C20-D20</f>
        <v>-2110</v>
      </c>
      <c r="F20" s="16">
        <v>11132</v>
      </c>
      <c r="G20" s="16">
        <v>53491</v>
      </c>
      <c r="H20" s="15">
        <f t="shared" ref="H20:H42" si="3">F20-G20</f>
        <v>-42359</v>
      </c>
      <c r="I20" s="2"/>
      <c r="J20" s="2"/>
    </row>
    <row r="21" spans="1:10">
      <c r="A21" s="18" t="s">
        <v>43</v>
      </c>
      <c r="B21" s="17" t="s">
        <v>42</v>
      </c>
      <c r="C21" s="16">
        <v>81</v>
      </c>
      <c r="D21" s="16">
        <v>1132</v>
      </c>
      <c r="E21" s="20">
        <f t="shared" si="2"/>
        <v>-1051</v>
      </c>
      <c r="F21" s="16">
        <v>7357</v>
      </c>
      <c r="G21" s="16">
        <v>46090</v>
      </c>
      <c r="H21" s="15">
        <f t="shared" si="3"/>
        <v>-38733</v>
      </c>
      <c r="I21" s="2"/>
      <c r="J21" s="2"/>
    </row>
    <row r="22" spans="1:10">
      <c r="A22" s="18" t="s">
        <v>41</v>
      </c>
      <c r="B22" s="17" t="s">
        <v>40</v>
      </c>
      <c r="C22" s="16">
        <v>134423</v>
      </c>
      <c r="D22" s="16">
        <v>595301</v>
      </c>
      <c r="E22" s="20">
        <f t="shared" si="2"/>
        <v>-460878</v>
      </c>
      <c r="F22" s="16">
        <v>3262170</v>
      </c>
      <c r="G22" s="16">
        <v>29273195</v>
      </c>
      <c r="H22" s="15">
        <f t="shared" si="3"/>
        <v>-26011025</v>
      </c>
      <c r="I22" s="2"/>
      <c r="J22" s="2"/>
    </row>
    <row r="23" spans="1:10">
      <c r="A23" s="18" t="s">
        <v>39</v>
      </c>
      <c r="B23" s="17" t="s">
        <v>38</v>
      </c>
      <c r="C23" s="16">
        <v>27116</v>
      </c>
      <c r="D23" s="16">
        <v>88669</v>
      </c>
      <c r="E23" s="20">
        <f t="shared" si="2"/>
        <v>-61553</v>
      </c>
      <c r="F23" s="16">
        <v>237434</v>
      </c>
      <c r="G23" s="16">
        <v>4172588</v>
      </c>
      <c r="H23" s="15">
        <f t="shared" si="3"/>
        <v>-3935154</v>
      </c>
      <c r="I23" s="2"/>
      <c r="J23" s="2"/>
    </row>
    <row r="24" spans="1:10">
      <c r="A24" s="18" t="s">
        <v>37</v>
      </c>
      <c r="B24" s="17" t="s">
        <v>36</v>
      </c>
      <c r="C24" s="16">
        <v>2838</v>
      </c>
      <c r="D24" s="16">
        <v>2861</v>
      </c>
      <c r="E24" s="20">
        <f t="shared" si="2"/>
        <v>-23</v>
      </c>
      <c r="F24" s="16">
        <v>158642</v>
      </c>
      <c r="G24" s="16">
        <v>26866</v>
      </c>
      <c r="H24" s="16">
        <f t="shared" si="3"/>
        <v>131776</v>
      </c>
      <c r="I24" s="2"/>
      <c r="J24" s="2"/>
    </row>
    <row r="25" spans="1:10">
      <c r="A25" s="18" t="s">
        <v>35</v>
      </c>
      <c r="B25" s="17" t="s">
        <v>34</v>
      </c>
      <c r="C25" s="16">
        <v>1426</v>
      </c>
      <c r="D25" s="16">
        <v>18728</v>
      </c>
      <c r="E25" s="20">
        <f t="shared" si="2"/>
        <v>-17302</v>
      </c>
      <c r="F25" s="16">
        <v>84976</v>
      </c>
      <c r="G25" s="16">
        <v>93390</v>
      </c>
      <c r="H25" s="20">
        <f t="shared" si="3"/>
        <v>-8414</v>
      </c>
      <c r="I25" s="2"/>
      <c r="J25" s="2"/>
    </row>
    <row r="26" spans="1:10">
      <c r="A26" s="18" t="s">
        <v>33</v>
      </c>
      <c r="B26" s="17" t="s">
        <v>32</v>
      </c>
      <c r="C26" s="16">
        <v>11845</v>
      </c>
      <c r="D26" s="16">
        <v>48939</v>
      </c>
      <c r="E26" s="20">
        <f t="shared" si="2"/>
        <v>-37094</v>
      </c>
      <c r="F26" s="16">
        <v>583866</v>
      </c>
      <c r="G26" s="16">
        <v>766212</v>
      </c>
      <c r="H26" s="20">
        <f t="shared" si="3"/>
        <v>-182346</v>
      </c>
      <c r="I26" s="2"/>
      <c r="J26" s="2"/>
    </row>
    <row r="27" spans="1:10">
      <c r="A27" s="18" t="s">
        <v>31</v>
      </c>
      <c r="B27" s="17" t="s">
        <v>30</v>
      </c>
      <c r="C27" s="16">
        <v>6712</v>
      </c>
      <c r="D27" s="16">
        <v>31680</v>
      </c>
      <c r="E27" s="20">
        <f t="shared" si="2"/>
        <v>-24968</v>
      </c>
      <c r="F27" s="16">
        <v>259862</v>
      </c>
      <c r="G27" s="16">
        <v>466615</v>
      </c>
      <c r="H27" s="20">
        <f t="shared" si="3"/>
        <v>-206753</v>
      </c>
      <c r="I27" s="2"/>
      <c r="J27" s="2"/>
    </row>
    <row r="28" spans="1:10">
      <c r="A28" s="18" t="s">
        <v>29</v>
      </c>
      <c r="B28" s="17" t="s">
        <v>28</v>
      </c>
      <c r="C28" s="16">
        <v>428</v>
      </c>
      <c r="D28" s="16">
        <v>2688</v>
      </c>
      <c r="E28" s="20">
        <f t="shared" si="2"/>
        <v>-2260</v>
      </c>
      <c r="F28" s="16">
        <v>5052</v>
      </c>
      <c r="G28" s="16">
        <v>48662</v>
      </c>
      <c r="H28" s="20">
        <f t="shared" si="3"/>
        <v>-43610</v>
      </c>
      <c r="I28" s="2"/>
      <c r="J28" s="2"/>
    </row>
    <row r="29" spans="1:10">
      <c r="A29" s="18" t="s">
        <v>27</v>
      </c>
      <c r="B29" s="17" t="s">
        <v>26</v>
      </c>
      <c r="C29" s="16">
        <v>80424</v>
      </c>
      <c r="D29" s="16">
        <v>85296</v>
      </c>
      <c r="E29" s="20">
        <f t="shared" si="2"/>
        <v>-4872</v>
      </c>
      <c r="F29" s="16">
        <v>2076320</v>
      </c>
      <c r="G29" s="16">
        <v>866353</v>
      </c>
      <c r="H29" s="19">
        <f t="shared" si="3"/>
        <v>1209967</v>
      </c>
      <c r="I29" s="2"/>
      <c r="J29" s="2"/>
    </row>
    <row r="30" spans="1:10">
      <c r="A30" s="18" t="s">
        <v>25</v>
      </c>
      <c r="B30" s="17" t="s">
        <v>24</v>
      </c>
      <c r="C30" s="16">
        <v>2229</v>
      </c>
      <c r="D30" s="16">
        <v>94370</v>
      </c>
      <c r="E30" s="20">
        <f t="shared" si="2"/>
        <v>-92141</v>
      </c>
      <c r="F30" s="16">
        <v>114426</v>
      </c>
      <c r="G30" s="16">
        <v>808514</v>
      </c>
      <c r="H30" s="20">
        <f t="shared" si="3"/>
        <v>-694088</v>
      </c>
      <c r="I30" s="2"/>
      <c r="J30" s="2"/>
    </row>
    <row r="31" spans="1:10">
      <c r="A31" s="18" t="s">
        <v>23</v>
      </c>
      <c r="B31" s="17" t="s">
        <v>22</v>
      </c>
      <c r="C31" s="16">
        <v>25007</v>
      </c>
      <c r="D31" s="16">
        <v>42395</v>
      </c>
      <c r="E31" s="20">
        <f t="shared" si="2"/>
        <v>-17388</v>
      </c>
      <c r="F31" s="16">
        <v>180702</v>
      </c>
      <c r="G31" s="16">
        <v>193212</v>
      </c>
      <c r="H31" s="20">
        <f t="shared" si="3"/>
        <v>-12510</v>
      </c>
      <c r="I31" s="2"/>
      <c r="J31" s="2"/>
    </row>
    <row r="32" spans="1:10">
      <c r="A32" s="18" t="s">
        <v>21</v>
      </c>
      <c r="B32" s="17" t="s">
        <v>20</v>
      </c>
      <c r="C32" s="16">
        <v>45285</v>
      </c>
      <c r="D32" s="16">
        <v>139425</v>
      </c>
      <c r="E32" s="20">
        <f t="shared" si="2"/>
        <v>-94140</v>
      </c>
      <c r="F32" s="16">
        <v>853780</v>
      </c>
      <c r="G32" s="16">
        <v>964574</v>
      </c>
      <c r="H32" s="20">
        <f t="shared" si="3"/>
        <v>-110794</v>
      </c>
      <c r="I32" s="2"/>
      <c r="J32" s="2"/>
    </row>
    <row r="33" spans="1:10">
      <c r="A33" s="18" t="s">
        <v>19</v>
      </c>
      <c r="B33" s="17" t="s">
        <v>18</v>
      </c>
      <c r="C33" s="16">
        <v>7052</v>
      </c>
      <c r="D33" s="16">
        <v>81848</v>
      </c>
      <c r="E33" s="20">
        <f t="shared" si="2"/>
        <v>-74796</v>
      </c>
      <c r="F33" s="16">
        <v>135406</v>
      </c>
      <c r="G33" s="16">
        <v>207251</v>
      </c>
      <c r="H33" s="20">
        <f t="shared" si="3"/>
        <v>-71845</v>
      </c>
      <c r="I33" s="2"/>
      <c r="J33" s="2"/>
    </row>
    <row r="34" spans="1:10">
      <c r="A34" s="18" t="s">
        <v>17</v>
      </c>
      <c r="B34" s="17" t="s">
        <v>16</v>
      </c>
      <c r="C34" s="16">
        <v>7665</v>
      </c>
      <c r="D34" s="16">
        <v>23786</v>
      </c>
      <c r="E34" s="20">
        <f t="shared" si="2"/>
        <v>-16121</v>
      </c>
      <c r="F34" s="16">
        <v>613724</v>
      </c>
      <c r="G34" s="16">
        <v>254846</v>
      </c>
      <c r="H34" s="16">
        <f t="shared" si="3"/>
        <v>358878</v>
      </c>
      <c r="I34" s="2"/>
      <c r="J34" s="2"/>
    </row>
    <row r="35" spans="1:10">
      <c r="A35" s="18" t="s">
        <v>15</v>
      </c>
      <c r="B35" s="17" t="s">
        <v>14</v>
      </c>
      <c r="C35" s="16">
        <v>9487</v>
      </c>
      <c r="D35" s="16">
        <v>7542</v>
      </c>
      <c r="E35" s="16">
        <f t="shared" si="2"/>
        <v>1945</v>
      </c>
      <c r="F35" s="16">
        <v>329614</v>
      </c>
      <c r="G35" s="16">
        <v>60964</v>
      </c>
      <c r="H35" s="16">
        <f t="shared" si="3"/>
        <v>268650</v>
      </c>
      <c r="I35" s="2"/>
      <c r="J35" s="2"/>
    </row>
    <row r="36" spans="1:10">
      <c r="A36" s="18" t="s">
        <v>13</v>
      </c>
      <c r="B36" s="17" t="s">
        <v>12</v>
      </c>
      <c r="C36" s="16">
        <v>1429</v>
      </c>
      <c r="D36" s="16">
        <v>5276</v>
      </c>
      <c r="E36" s="20">
        <f t="shared" si="2"/>
        <v>-3847</v>
      </c>
      <c r="F36" s="16">
        <v>4193</v>
      </c>
      <c r="G36" s="16">
        <v>13354</v>
      </c>
      <c r="H36" s="20">
        <f t="shared" si="3"/>
        <v>-9161</v>
      </c>
      <c r="I36" s="2"/>
      <c r="J36" s="2"/>
    </row>
    <row r="37" spans="1:10">
      <c r="A37" s="18" t="s">
        <v>11</v>
      </c>
      <c r="B37" s="17" t="s">
        <v>10</v>
      </c>
      <c r="C37" s="16">
        <v>4381</v>
      </c>
      <c r="D37" s="16">
        <v>31771</v>
      </c>
      <c r="E37" s="20">
        <f t="shared" si="2"/>
        <v>-27390</v>
      </c>
      <c r="F37" s="16">
        <v>83708</v>
      </c>
      <c r="G37" s="16">
        <v>377682</v>
      </c>
      <c r="H37" s="20">
        <f t="shared" si="3"/>
        <v>-293974</v>
      </c>
      <c r="I37" s="2"/>
      <c r="J37" s="2"/>
    </row>
    <row r="38" spans="1:10">
      <c r="A38" s="18" t="s">
        <v>9</v>
      </c>
      <c r="B38" s="17" t="s">
        <v>8</v>
      </c>
      <c r="C38" s="16">
        <v>7091</v>
      </c>
      <c r="D38" s="16">
        <v>47717</v>
      </c>
      <c r="E38" s="20">
        <f t="shared" si="2"/>
        <v>-40626</v>
      </c>
      <c r="F38" s="16">
        <v>179919</v>
      </c>
      <c r="G38" s="16">
        <v>917145</v>
      </c>
      <c r="H38" s="20">
        <f t="shared" si="3"/>
        <v>-737226</v>
      </c>
      <c r="I38" s="2"/>
      <c r="J38" s="2"/>
    </row>
    <row r="39" spans="1:10">
      <c r="A39" s="18" t="s">
        <v>7</v>
      </c>
      <c r="B39" s="17" t="s">
        <v>6</v>
      </c>
      <c r="C39" s="16">
        <v>9892</v>
      </c>
      <c r="D39" s="16">
        <v>51326</v>
      </c>
      <c r="E39" s="20">
        <f t="shared" si="2"/>
        <v>-41434</v>
      </c>
      <c r="F39" s="16">
        <v>165011</v>
      </c>
      <c r="G39" s="16">
        <v>531638</v>
      </c>
      <c r="H39" s="20">
        <f t="shared" si="3"/>
        <v>-366627</v>
      </c>
      <c r="I39" s="2"/>
      <c r="J39" s="2"/>
    </row>
    <row r="40" spans="1:10">
      <c r="A40" s="18" t="s">
        <v>5</v>
      </c>
      <c r="B40" s="17" t="s">
        <v>4</v>
      </c>
      <c r="C40" s="16">
        <v>75287</v>
      </c>
      <c r="D40" s="16">
        <v>132485</v>
      </c>
      <c r="E40" s="20">
        <f t="shared" si="2"/>
        <v>-57198</v>
      </c>
      <c r="F40" s="16">
        <v>755823</v>
      </c>
      <c r="G40" s="16">
        <v>748248</v>
      </c>
      <c r="H40" s="16">
        <f t="shared" si="3"/>
        <v>7575</v>
      </c>
      <c r="I40" s="2"/>
      <c r="J40" s="2"/>
    </row>
    <row r="41" spans="1:10">
      <c r="A41" s="18" t="s">
        <v>3</v>
      </c>
      <c r="B41" s="17" t="s">
        <v>2</v>
      </c>
      <c r="C41" s="16">
        <v>5729</v>
      </c>
      <c r="D41" s="16">
        <v>36589</v>
      </c>
      <c r="E41" s="15">
        <f t="shared" si="2"/>
        <v>-30860</v>
      </c>
      <c r="F41" s="16">
        <v>44275</v>
      </c>
      <c r="G41" s="16">
        <v>168130</v>
      </c>
      <c r="H41" s="20">
        <f t="shared" si="3"/>
        <v>-123855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465941</v>
      </c>
      <c r="D42" s="12">
        <f>SUM(D20:D41)</f>
        <v>1572048</v>
      </c>
      <c r="E42" s="11">
        <f t="shared" si="2"/>
        <v>-1106107</v>
      </c>
      <c r="F42" s="12">
        <f>SUM(F20:F41)</f>
        <v>10147392</v>
      </c>
      <c r="G42" s="12">
        <f>SUM(G20:G41)</f>
        <v>41059020</v>
      </c>
      <c r="H42" s="11">
        <f t="shared" si="3"/>
        <v>-30911628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F5AA-CB24-4310-9C19-86090CE5E716}">
  <sheetPr>
    <tabColor rgb="FFFFC000"/>
  </sheetPr>
  <dimension ref="A1:K44"/>
  <sheetViews>
    <sheetView topLeftCell="A19" workbookViewId="0">
      <selection activeCell="J20" sqref="J20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194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192</v>
      </c>
      <c r="D3" s="33" t="s">
        <v>191</v>
      </c>
      <c r="E3" s="29" t="s">
        <v>83</v>
      </c>
      <c r="F3" s="62" t="s">
        <v>190</v>
      </c>
      <c r="G3" s="62" t="s">
        <v>189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'[5]台灣--大陸'!C5+[5]出口大陸試算!C5</f>
        <v>4018</v>
      </c>
      <c r="D5" s="16">
        <v>2445</v>
      </c>
      <c r="E5" s="59">
        <f t="shared" ref="E5:E11" si="0">(C5-D5)/D5</f>
        <v>0.64335378323108383</v>
      </c>
      <c r="F5" s="16">
        <f>'[5]台灣--大陸'!F5+[5]出口大陸試算!F5</f>
        <v>1793028</v>
      </c>
      <c r="G5" s="16">
        <v>1818243</v>
      </c>
      <c r="H5" s="60">
        <f t="shared" ref="H5:H11" si="1">(F5-G5)/G5</f>
        <v>-1.3867783349090303E-2</v>
      </c>
      <c r="I5" s="47">
        <f t="shared" ref="I5:J11" si="2">F5/C5</f>
        <v>446.24888003982079</v>
      </c>
      <c r="J5" s="47">
        <f t="shared" si="2"/>
        <v>743.65766871165647</v>
      </c>
      <c r="K5" s="60">
        <f t="shared" ref="K5:K11" si="3">(I5-J5)/J5</f>
        <v>-0.39992701102253009</v>
      </c>
    </row>
    <row r="6" spans="1:11">
      <c r="A6" s="53" t="s">
        <v>71</v>
      </c>
      <c r="B6" s="52" t="s">
        <v>70</v>
      </c>
      <c r="C6" s="16">
        <f>'[5]台灣--大陸'!C6+[5]出口大陸試算!C6</f>
        <v>322</v>
      </c>
      <c r="D6" s="16">
        <v>980</v>
      </c>
      <c r="E6" s="60">
        <f t="shared" si="0"/>
        <v>-0.67142857142857137</v>
      </c>
      <c r="F6" s="16">
        <f>'[5]台灣--大陸'!F6+[5]出口大陸試算!F6</f>
        <v>171486</v>
      </c>
      <c r="G6" s="16">
        <v>449533</v>
      </c>
      <c r="H6" s="60">
        <f t="shared" si="1"/>
        <v>-0.61852411280150732</v>
      </c>
      <c r="I6" s="47">
        <f t="shared" si="2"/>
        <v>532.56521739130437</v>
      </c>
      <c r="J6" s="47">
        <f t="shared" si="2"/>
        <v>458.70714285714286</v>
      </c>
      <c r="K6" s="59">
        <f t="shared" si="3"/>
        <v>0.16101356973454292</v>
      </c>
    </row>
    <row r="7" spans="1:11">
      <c r="A7" s="49" t="s">
        <v>69</v>
      </c>
      <c r="B7" s="51" t="s">
        <v>68</v>
      </c>
      <c r="C7" s="16">
        <f>'[5]台灣--大陸'!C7+[5]出口大陸試算!C7</f>
        <v>718</v>
      </c>
      <c r="D7" s="16">
        <v>2730</v>
      </c>
      <c r="E7" s="60">
        <f t="shared" si="0"/>
        <v>-0.73699633699633704</v>
      </c>
      <c r="F7" s="16">
        <f>'[5]台灣--大陸'!F7+[5]出口大陸試算!F7</f>
        <v>32215</v>
      </c>
      <c r="G7" s="16">
        <v>99024</v>
      </c>
      <c r="H7" s="60">
        <f t="shared" si="1"/>
        <v>-0.67467482630473419</v>
      </c>
      <c r="I7" s="47">
        <f t="shared" si="2"/>
        <v>44.867688022284121</v>
      </c>
      <c r="J7" s="47">
        <f t="shared" si="2"/>
        <v>36.272527472527472</v>
      </c>
      <c r="K7" s="59">
        <f t="shared" si="3"/>
        <v>0.23696061864634485</v>
      </c>
    </row>
    <row r="8" spans="1:11">
      <c r="A8" s="49" t="s">
        <v>67</v>
      </c>
      <c r="B8" s="51" t="s">
        <v>66</v>
      </c>
      <c r="C8" s="16">
        <f>'[5]台灣--大陸'!C8+[5]出口大陸試算!C8</f>
        <v>145</v>
      </c>
      <c r="D8" s="16">
        <v>359</v>
      </c>
      <c r="E8" s="60">
        <f t="shared" si="0"/>
        <v>-0.59610027855153203</v>
      </c>
      <c r="F8" s="16">
        <f>'[5]台灣--大陸'!F8+[5]出口大陸試算!F8</f>
        <v>92361</v>
      </c>
      <c r="G8" s="16">
        <v>164806</v>
      </c>
      <c r="H8" s="60">
        <f t="shared" si="1"/>
        <v>-0.43957744256883852</v>
      </c>
      <c r="I8" s="47">
        <f t="shared" si="2"/>
        <v>636.97241379310344</v>
      </c>
      <c r="J8" s="47">
        <f t="shared" si="2"/>
        <v>459.06963788300834</v>
      </c>
      <c r="K8" s="59">
        <f t="shared" si="3"/>
        <v>0.38752895253646191</v>
      </c>
    </row>
    <row r="9" spans="1:11">
      <c r="A9" s="49" t="s">
        <v>65</v>
      </c>
      <c r="B9" s="51" t="s">
        <v>64</v>
      </c>
      <c r="C9" s="16">
        <f>'[5]台灣--大陸'!C9+[5]出口大陸試算!C9</f>
        <v>3343</v>
      </c>
      <c r="D9" s="16">
        <v>2950</v>
      </c>
      <c r="E9" s="59">
        <f t="shared" si="0"/>
        <v>0.13322033898305086</v>
      </c>
      <c r="F9" s="16">
        <f>'[5]台灣--大陸'!F9+[5]出口大陸試算!F9</f>
        <v>2429520</v>
      </c>
      <c r="G9" s="16">
        <v>2444419</v>
      </c>
      <c r="H9" s="60">
        <f t="shared" si="1"/>
        <v>-6.0951088990880862E-3</v>
      </c>
      <c r="I9" s="47">
        <f t="shared" si="2"/>
        <v>726.74842955429256</v>
      </c>
      <c r="J9" s="47">
        <f t="shared" si="2"/>
        <v>828.61661016949154</v>
      </c>
      <c r="K9" s="60">
        <f t="shared" si="3"/>
        <v>-0.12293765218435833</v>
      </c>
    </row>
    <row r="10" spans="1:11">
      <c r="A10" s="49" t="s">
        <v>63</v>
      </c>
      <c r="B10" s="51" t="s">
        <v>62</v>
      </c>
      <c r="C10" s="16">
        <f>'[5]台灣--大陸'!C10+[5]出口大陸試算!C10</f>
        <v>18689</v>
      </c>
      <c r="D10" s="16">
        <v>14664</v>
      </c>
      <c r="E10" s="59">
        <f t="shared" si="0"/>
        <v>0.27448172394980908</v>
      </c>
      <c r="F10" s="16">
        <f>'[5]台灣--大陸'!F10+[5]出口大陸試算!F10</f>
        <v>18469436</v>
      </c>
      <c r="G10" s="16">
        <v>13612105</v>
      </c>
      <c r="H10" s="59">
        <f t="shared" si="1"/>
        <v>0.35683907815874177</v>
      </c>
      <c r="I10" s="47">
        <f t="shared" si="2"/>
        <v>988.25169886029209</v>
      </c>
      <c r="J10" s="47">
        <f t="shared" si="2"/>
        <v>928.26684397163126</v>
      </c>
      <c r="K10" s="59">
        <f t="shared" si="3"/>
        <v>6.4620270860922868E-2</v>
      </c>
    </row>
    <row r="11" spans="1:11" ht="17.25" thickBot="1">
      <c r="A11" s="46" t="s">
        <v>61</v>
      </c>
      <c r="B11" s="50" t="s">
        <v>60</v>
      </c>
      <c r="C11" s="43">
        <f>SUM(C5:C10)</f>
        <v>27235</v>
      </c>
      <c r="D11" s="43">
        <f>SUM(D5:D10)</f>
        <v>24128</v>
      </c>
      <c r="E11" s="64">
        <f t="shared" si="0"/>
        <v>0.12877155172413793</v>
      </c>
      <c r="F11" s="43">
        <f>SUM(F5:F10)</f>
        <v>22988046</v>
      </c>
      <c r="G11" s="43">
        <f>SUM(G5:G10)</f>
        <v>18588130</v>
      </c>
      <c r="H11" s="64">
        <f t="shared" si="1"/>
        <v>0.23670568260497424</v>
      </c>
      <c r="I11" s="42">
        <f t="shared" si="2"/>
        <v>844.06263998531301</v>
      </c>
      <c r="J11" s="42">
        <f t="shared" si="2"/>
        <v>770.39663461538464</v>
      </c>
      <c r="K11" s="67">
        <f t="shared" si="3"/>
        <v>9.5620881582258774E-2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'[5]台灣--大陸'!C13+[5]出口大陸試算!C13</f>
        <v>133</v>
      </c>
      <c r="D13" s="16">
        <v>461</v>
      </c>
      <c r="E13" s="60">
        <f>(C13-D13)/D13</f>
        <v>-0.71149674620390457</v>
      </c>
      <c r="F13" s="16">
        <f>'[5]台灣--大陸'!F13+[5]出口大陸試算!F13</f>
        <v>40571</v>
      </c>
      <c r="G13" s="16">
        <v>190877</v>
      </c>
      <c r="H13" s="60">
        <f>(F13-G13)/G13</f>
        <v>-0.78744950936990832</v>
      </c>
      <c r="I13" s="47">
        <f>F13/C13</f>
        <v>305.04511278195491</v>
      </c>
      <c r="J13" s="47">
        <f>G13/D13</f>
        <v>414.04989154013015</v>
      </c>
      <c r="K13" s="60">
        <f>(I13-J13)/J13</f>
        <v>-0.26326484074832895</v>
      </c>
    </row>
    <row r="14" spans="1:11" ht="17.25" thickBot="1">
      <c r="A14" s="46" t="s">
        <v>1</v>
      </c>
      <c r="B14" s="45" t="s">
        <v>89</v>
      </c>
      <c r="C14" s="43">
        <f>C11+C13</f>
        <v>27368</v>
      </c>
      <c r="D14" s="43">
        <f>D11+D13</f>
        <v>24589</v>
      </c>
      <c r="E14" s="64">
        <f>(C14-D14)/D14</f>
        <v>0.11301801618609948</v>
      </c>
      <c r="F14" s="43">
        <f>F11+F13</f>
        <v>23028617</v>
      </c>
      <c r="G14" s="43">
        <f>G11+G13</f>
        <v>18779007</v>
      </c>
      <c r="H14" s="64">
        <f>(F14-G14)/G14</f>
        <v>0.22629577804619808</v>
      </c>
      <c r="I14" s="42">
        <f>F14/C14</f>
        <v>841.44318181818187</v>
      </c>
      <c r="J14" s="42">
        <f>G14/D14</f>
        <v>763.7157672129814</v>
      </c>
      <c r="K14" s="63">
        <f>(I14-J14)/J14</f>
        <v>0.10177531739177019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193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192</v>
      </c>
      <c r="D18" s="33" t="s">
        <v>191</v>
      </c>
      <c r="E18" s="29" t="s">
        <v>83</v>
      </c>
      <c r="F18" s="62" t="s">
        <v>190</v>
      </c>
      <c r="G18" s="62" t="s">
        <v>189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'[5]台灣--大陸'!C20+[5]出口大陸試算!C20</f>
        <v>1946</v>
      </c>
      <c r="D20" s="16">
        <v>1492</v>
      </c>
      <c r="E20" s="59">
        <f t="shared" ref="E20:E42" si="4">(C20-D20)/D20</f>
        <v>0.30428954423592491</v>
      </c>
      <c r="F20" s="16">
        <f>'[5]台灣--大陸'!F20+[5]出口大陸試算!F20</f>
        <v>185914</v>
      </c>
      <c r="G20" s="16">
        <v>158874</v>
      </c>
      <c r="H20" s="59">
        <f t="shared" ref="H20:H42" si="5">(F20-G20)/G20</f>
        <v>0.17019776678374057</v>
      </c>
      <c r="I20" s="2"/>
      <c r="J20" s="2"/>
    </row>
    <row r="21" spans="1:10">
      <c r="A21" s="18" t="s">
        <v>43</v>
      </c>
      <c r="B21" s="17" t="s">
        <v>42</v>
      </c>
      <c r="C21" s="16">
        <f>'[5]台灣--大陸'!C21+[5]出口大陸試算!C21</f>
        <v>619</v>
      </c>
      <c r="D21" s="16">
        <v>1314</v>
      </c>
      <c r="E21" s="60">
        <f t="shared" si="4"/>
        <v>-0.52891933028919336</v>
      </c>
      <c r="F21" s="16">
        <f>'[5]台灣--大陸'!F21+[5]出口大陸試算!F21</f>
        <v>48016</v>
      </c>
      <c r="G21" s="16">
        <v>117121</v>
      </c>
      <c r="H21" s="60">
        <f t="shared" si="5"/>
        <v>-0.59003082282425867</v>
      </c>
      <c r="I21" s="2"/>
      <c r="J21" s="2"/>
    </row>
    <row r="22" spans="1:10">
      <c r="A22" s="18" t="s">
        <v>41</v>
      </c>
      <c r="B22" s="17" t="s">
        <v>40</v>
      </c>
      <c r="C22" s="16">
        <f>'[5]台灣--大陸'!C22+[5]出口大陸試算!C22</f>
        <v>1073761</v>
      </c>
      <c r="D22" s="16">
        <v>1074527</v>
      </c>
      <c r="E22" s="60">
        <f t="shared" si="4"/>
        <v>-7.128718031282602E-4</v>
      </c>
      <c r="F22" s="16">
        <f>'[5]台灣--大陸'!F22+[5]出口大陸試算!F22</f>
        <v>27677522</v>
      </c>
      <c r="G22" s="16">
        <v>28239814</v>
      </c>
      <c r="H22" s="60">
        <f t="shared" si="5"/>
        <v>-1.9911320945669119E-2</v>
      </c>
      <c r="I22" s="2"/>
      <c r="J22" s="2"/>
    </row>
    <row r="23" spans="1:10">
      <c r="A23" s="18" t="s">
        <v>39</v>
      </c>
      <c r="B23" s="17" t="s">
        <v>38</v>
      </c>
      <c r="C23" s="16">
        <f>'[5]台灣--大陸'!C23+[5]出口大陸試算!C23</f>
        <v>141714</v>
      </c>
      <c r="D23" s="16">
        <v>140516</v>
      </c>
      <c r="E23" s="59">
        <f t="shared" si="4"/>
        <v>8.5257194910188169E-3</v>
      </c>
      <c r="F23" s="16">
        <f>'[5]台灣--大陸'!F23+[5]出口大陸試算!F23</f>
        <v>1562211</v>
      </c>
      <c r="G23" s="16">
        <v>1269774</v>
      </c>
      <c r="H23" s="59">
        <f t="shared" si="5"/>
        <v>0.23030633797825439</v>
      </c>
      <c r="I23" s="2"/>
      <c r="J23" s="2"/>
    </row>
    <row r="24" spans="1:10">
      <c r="A24" s="18" t="s">
        <v>37</v>
      </c>
      <c r="B24" s="17" t="s">
        <v>36</v>
      </c>
      <c r="C24" s="16">
        <f>'[5]台灣--大陸'!C24+[5]出口大陸試算!C24</f>
        <v>28797</v>
      </c>
      <c r="D24" s="16">
        <v>33470</v>
      </c>
      <c r="E24" s="60">
        <f t="shared" si="4"/>
        <v>-0.13961756797131761</v>
      </c>
      <c r="F24" s="16">
        <f>'[5]台灣--大陸'!F24+[5]出口大陸試算!F24</f>
        <v>782219</v>
      </c>
      <c r="G24" s="16">
        <v>581326</v>
      </c>
      <c r="H24" s="59">
        <f t="shared" si="5"/>
        <v>0.3455771804460836</v>
      </c>
      <c r="I24" s="2"/>
      <c r="J24" s="2"/>
    </row>
    <row r="25" spans="1:10">
      <c r="A25" s="18" t="s">
        <v>35</v>
      </c>
      <c r="B25" s="17" t="s">
        <v>34</v>
      </c>
      <c r="C25" s="16">
        <f>'[5]台灣--大陸'!C25+[5]出口大陸試算!C25</f>
        <v>26601</v>
      </c>
      <c r="D25" s="16">
        <v>20607</v>
      </c>
      <c r="E25" s="59">
        <f t="shared" si="4"/>
        <v>0.29087203377493087</v>
      </c>
      <c r="F25" s="16">
        <f>'[5]台灣--大陸'!F25+[5]出口大陸試算!F25</f>
        <v>1191513</v>
      </c>
      <c r="G25" s="16">
        <v>1339258</v>
      </c>
      <c r="H25" s="60">
        <f t="shared" si="5"/>
        <v>-0.11031854952518484</v>
      </c>
      <c r="I25" s="2"/>
      <c r="J25" s="2"/>
    </row>
    <row r="26" spans="1:10">
      <c r="A26" s="18" t="s">
        <v>33</v>
      </c>
      <c r="B26" s="17" t="s">
        <v>32</v>
      </c>
      <c r="C26" s="16">
        <f>'[5]台灣--大陸'!C26+[5]出口大陸試算!C26</f>
        <v>68719</v>
      </c>
      <c r="D26" s="16">
        <v>62286</v>
      </c>
      <c r="E26" s="59">
        <f t="shared" si="4"/>
        <v>0.10328163632276915</v>
      </c>
      <c r="F26" s="16">
        <f>'[5]台灣--大陸'!F26+[5]出口大陸試算!F26</f>
        <v>3209509</v>
      </c>
      <c r="G26" s="16">
        <v>2537131</v>
      </c>
      <c r="H26" s="59">
        <f t="shared" si="5"/>
        <v>0.26501508987907996</v>
      </c>
      <c r="I26" s="2"/>
      <c r="J26" s="2"/>
    </row>
    <row r="27" spans="1:10">
      <c r="A27" s="18" t="s">
        <v>31</v>
      </c>
      <c r="B27" s="17" t="s">
        <v>30</v>
      </c>
      <c r="C27" s="16">
        <f>'[5]台灣--大陸'!C27+[5]出口大陸試算!C27</f>
        <v>76056</v>
      </c>
      <c r="D27" s="16">
        <v>105119</v>
      </c>
      <c r="E27" s="60">
        <f t="shared" si="4"/>
        <v>-0.27647713543698094</v>
      </c>
      <c r="F27" s="16">
        <f>'[5]台灣--大陸'!F27+[5]出口大陸試算!F27</f>
        <v>2362709</v>
      </c>
      <c r="G27" s="16">
        <v>2849738</v>
      </c>
      <c r="H27" s="60">
        <f t="shared" si="5"/>
        <v>-0.17090307951116909</v>
      </c>
      <c r="I27" s="2"/>
      <c r="J27" s="2"/>
    </row>
    <row r="28" spans="1:10">
      <c r="A28" s="18" t="s">
        <v>29</v>
      </c>
      <c r="B28" s="17" t="s">
        <v>28</v>
      </c>
      <c r="C28" s="16">
        <f>'[5]台灣--大陸'!C28+[5]出口大陸試算!C28</f>
        <v>820</v>
      </c>
      <c r="D28" s="16">
        <v>326</v>
      </c>
      <c r="E28" s="59">
        <f t="shared" si="4"/>
        <v>1.5153374233128833</v>
      </c>
      <c r="F28" s="16">
        <f>'[5]台灣--大陸'!F28+[5]出口大陸試算!F28</f>
        <v>12320</v>
      </c>
      <c r="G28" s="16">
        <v>53030</v>
      </c>
      <c r="H28" s="60">
        <f t="shared" si="5"/>
        <v>-0.7676786724495569</v>
      </c>
      <c r="I28" s="2"/>
      <c r="J28" s="2"/>
    </row>
    <row r="29" spans="1:10">
      <c r="A29" s="18" t="s">
        <v>27</v>
      </c>
      <c r="B29" s="17" t="s">
        <v>26</v>
      </c>
      <c r="C29" s="16">
        <f>'[5]台灣--大陸'!C29+[5]出口大陸試算!C29</f>
        <v>794643</v>
      </c>
      <c r="D29" s="16">
        <v>621287</v>
      </c>
      <c r="E29" s="59">
        <f t="shared" si="4"/>
        <v>0.2790272450574372</v>
      </c>
      <c r="F29" s="16">
        <f>'[5]台灣--大陸'!F29+[5]出口大陸試算!F29</f>
        <v>19582023</v>
      </c>
      <c r="G29" s="16">
        <v>14384164</v>
      </c>
      <c r="H29" s="59">
        <f t="shared" si="5"/>
        <v>0.36135982598641114</v>
      </c>
      <c r="I29" s="2"/>
      <c r="J29" s="2"/>
    </row>
    <row r="30" spans="1:10">
      <c r="A30" s="18" t="s">
        <v>25</v>
      </c>
      <c r="B30" s="17" t="s">
        <v>24</v>
      </c>
      <c r="C30" s="16">
        <f>'[5]台灣--大陸'!C30+[5]出口大陸試算!C30</f>
        <v>21101</v>
      </c>
      <c r="D30" s="16">
        <v>75885</v>
      </c>
      <c r="E30" s="60">
        <f t="shared" si="4"/>
        <v>-0.72193450616063781</v>
      </c>
      <c r="F30" s="16">
        <f>'[5]台灣--大陸'!F30+[5]出口大陸試算!F30</f>
        <v>809126</v>
      </c>
      <c r="G30" s="16">
        <v>1666334</v>
      </c>
      <c r="H30" s="60">
        <f t="shared" si="5"/>
        <v>-0.51442747972495306</v>
      </c>
      <c r="I30" s="2"/>
      <c r="J30" s="2"/>
    </row>
    <row r="31" spans="1:10">
      <c r="A31" s="18" t="s">
        <v>23</v>
      </c>
      <c r="B31" s="17" t="s">
        <v>22</v>
      </c>
      <c r="C31" s="16">
        <f>'[5]台灣--大陸'!C31+[5]出口大陸試算!C31</f>
        <v>184274</v>
      </c>
      <c r="D31" s="16">
        <v>184011</v>
      </c>
      <c r="E31" s="59">
        <f t="shared" si="4"/>
        <v>1.4292623810533067E-3</v>
      </c>
      <c r="F31" s="16">
        <f>'[5]台灣--大陸'!F31+[5]出口大陸試算!F31</f>
        <v>1710696</v>
      </c>
      <c r="G31" s="16">
        <v>1473383</v>
      </c>
      <c r="H31" s="59">
        <f t="shared" si="5"/>
        <v>0.16106674232022494</v>
      </c>
      <c r="I31" s="2"/>
      <c r="J31" s="2"/>
    </row>
    <row r="32" spans="1:10">
      <c r="A32" s="18" t="s">
        <v>21</v>
      </c>
      <c r="B32" s="17" t="s">
        <v>20</v>
      </c>
      <c r="C32" s="16">
        <f>'[5]台灣--大陸'!C32+[5]出口大陸試算!C32</f>
        <v>346954</v>
      </c>
      <c r="D32" s="16">
        <v>439217</v>
      </c>
      <c r="E32" s="60">
        <f t="shared" si="4"/>
        <v>-0.21006245204534432</v>
      </c>
      <c r="F32" s="16">
        <f>'[5]台灣--大陸'!F32+[5]出口大陸試算!F32</f>
        <v>6533871</v>
      </c>
      <c r="G32" s="16">
        <v>5886524</v>
      </c>
      <c r="H32" s="59">
        <f t="shared" si="5"/>
        <v>0.10997101175498478</v>
      </c>
      <c r="I32" s="2"/>
      <c r="J32" s="2"/>
    </row>
    <row r="33" spans="1:10">
      <c r="A33" s="18" t="s">
        <v>19</v>
      </c>
      <c r="B33" s="17" t="s">
        <v>18</v>
      </c>
      <c r="C33" s="16">
        <f>'[5]台灣--大陸'!C33+[5]出口大陸試算!C33</f>
        <v>75454</v>
      </c>
      <c r="D33" s="16">
        <v>102996</v>
      </c>
      <c r="E33" s="60">
        <f t="shared" si="4"/>
        <v>-0.26740844304633188</v>
      </c>
      <c r="F33" s="16">
        <f>'[5]台灣--大陸'!F33+[5]出口大陸試算!F33</f>
        <v>1298847</v>
      </c>
      <c r="G33" s="16">
        <v>1620644</v>
      </c>
      <c r="H33" s="60">
        <f t="shared" si="5"/>
        <v>-0.19856118925562924</v>
      </c>
      <c r="I33" s="2"/>
      <c r="J33" s="2"/>
    </row>
    <row r="34" spans="1:10">
      <c r="A34" s="18" t="s">
        <v>17</v>
      </c>
      <c r="B34" s="17" t="s">
        <v>16</v>
      </c>
      <c r="C34" s="16">
        <f>'[5]台灣--大陸'!C34+[5]出口大陸試算!C34</f>
        <v>59525</v>
      </c>
      <c r="D34" s="16">
        <v>42528</v>
      </c>
      <c r="E34" s="59">
        <f t="shared" si="4"/>
        <v>0.39966610233258087</v>
      </c>
      <c r="F34" s="16">
        <f>'[5]台灣--大陸'!F34+[5]出口大陸試算!F34</f>
        <v>4749424</v>
      </c>
      <c r="G34" s="16">
        <v>4111007</v>
      </c>
      <c r="H34" s="59">
        <f t="shared" si="5"/>
        <v>0.15529455435128181</v>
      </c>
      <c r="I34" s="2"/>
      <c r="J34" s="2"/>
    </row>
    <row r="35" spans="1:10">
      <c r="A35" s="18" t="s">
        <v>15</v>
      </c>
      <c r="B35" s="17" t="s">
        <v>14</v>
      </c>
      <c r="C35" s="16">
        <f>'[5]台灣--大陸'!C35+[5]出口大陸試算!C35</f>
        <v>62225</v>
      </c>
      <c r="D35" s="16">
        <v>51548</v>
      </c>
      <c r="E35" s="59">
        <f t="shared" si="4"/>
        <v>0.20712733762706603</v>
      </c>
      <c r="F35" s="16">
        <f>'[5]台灣--大陸'!F35+[5]出口大陸試算!F35</f>
        <v>1958192</v>
      </c>
      <c r="G35" s="16">
        <v>1434710</v>
      </c>
      <c r="H35" s="59">
        <f t="shared" si="5"/>
        <v>0.36486955551993083</v>
      </c>
      <c r="I35" s="2"/>
      <c r="J35" s="2"/>
    </row>
    <row r="36" spans="1:10">
      <c r="A36" s="18" t="s">
        <v>13</v>
      </c>
      <c r="B36" s="17" t="s">
        <v>12</v>
      </c>
      <c r="C36" s="16">
        <f>'[5]台灣--大陸'!C36+[5]出口大陸試算!C36</f>
        <v>41157</v>
      </c>
      <c r="D36" s="16">
        <v>80787</v>
      </c>
      <c r="E36" s="60">
        <f t="shared" si="4"/>
        <v>-0.49054922202829665</v>
      </c>
      <c r="F36" s="16">
        <f>'[5]台灣--大陸'!F36+[5]出口大陸試算!F36</f>
        <v>144432</v>
      </c>
      <c r="G36" s="16">
        <v>389035</v>
      </c>
      <c r="H36" s="60">
        <f t="shared" si="5"/>
        <v>-0.62874291516187486</v>
      </c>
      <c r="I36" s="2"/>
      <c r="J36" s="2"/>
    </row>
    <row r="37" spans="1:10">
      <c r="A37" s="18" t="s">
        <v>11</v>
      </c>
      <c r="B37" s="17" t="s">
        <v>10</v>
      </c>
      <c r="C37" s="16">
        <f>'[5]台灣--大陸'!C37+[5]出口大陸試算!C37</f>
        <v>52117</v>
      </c>
      <c r="D37" s="16">
        <v>46884</v>
      </c>
      <c r="E37" s="59">
        <f t="shared" si="4"/>
        <v>0.11161590307994199</v>
      </c>
      <c r="F37" s="16">
        <f>'[5]台灣--大陸'!F37+[5]出口大陸試算!F37</f>
        <v>1057924</v>
      </c>
      <c r="G37" s="16">
        <v>928278</v>
      </c>
      <c r="H37" s="59">
        <f t="shared" si="5"/>
        <v>0.13966290270802498</v>
      </c>
      <c r="I37" s="2"/>
      <c r="J37" s="2"/>
    </row>
    <row r="38" spans="1:10">
      <c r="A38" s="18" t="s">
        <v>9</v>
      </c>
      <c r="B38" s="17" t="s">
        <v>8</v>
      </c>
      <c r="C38" s="16">
        <f>'[5]台灣--大陸'!C38+[5]出口大陸試算!C38</f>
        <v>75740</v>
      </c>
      <c r="D38" s="16">
        <v>55826</v>
      </c>
      <c r="E38" s="59">
        <f t="shared" si="4"/>
        <v>0.35671550890266185</v>
      </c>
      <c r="F38" s="16">
        <f>'[5]台灣--大陸'!F38+[5]出口大陸試算!F38</f>
        <v>1931967</v>
      </c>
      <c r="G38" s="16">
        <v>1345293</v>
      </c>
      <c r="H38" s="59">
        <f t="shared" si="5"/>
        <v>0.43609384721395267</v>
      </c>
      <c r="I38" s="2"/>
      <c r="J38" s="2"/>
    </row>
    <row r="39" spans="1:10">
      <c r="A39" s="18" t="s">
        <v>7</v>
      </c>
      <c r="B39" s="17" t="s">
        <v>6</v>
      </c>
      <c r="C39" s="16">
        <f>'[5]台灣--大陸'!C39+[5]出口大陸試算!C39</f>
        <v>114126</v>
      </c>
      <c r="D39" s="16">
        <v>78549</v>
      </c>
      <c r="E39" s="59">
        <f t="shared" si="4"/>
        <v>0.45292747202383227</v>
      </c>
      <c r="F39" s="16">
        <f>'[5]台灣--大陸'!F39+[5]出口大陸試算!F39</f>
        <v>1892393</v>
      </c>
      <c r="G39" s="16">
        <v>1561296</v>
      </c>
      <c r="H39" s="59">
        <f t="shared" si="5"/>
        <v>0.21206548918334511</v>
      </c>
      <c r="I39" s="2"/>
      <c r="J39" s="2"/>
    </row>
    <row r="40" spans="1:10">
      <c r="A40" s="18" t="s">
        <v>5</v>
      </c>
      <c r="B40" s="17" t="s">
        <v>4</v>
      </c>
      <c r="C40" s="16">
        <f>'[5]台灣--大陸'!C40+[5]出口大陸試算!C40</f>
        <v>512451</v>
      </c>
      <c r="D40" s="16">
        <v>696209</v>
      </c>
      <c r="E40" s="60">
        <f t="shared" si="4"/>
        <v>-0.2639408568404028</v>
      </c>
      <c r="F40" s="16">
        <f>'[5]台灣--大陸'!F40+[5]出口大陸試算!F40</f>
        <v>4596575</v>
      </c>
      <c r="G40" s="16">
        <v>5005894</v>
      </c>
      <c r="H40" s="60">
        <f t="shared" si="5"/>
        <v>-8.1767412574057702E-2</v>
      </c>
      <c r="I40" s="2"/>
      <c r="J40" s="2"/>
    </row>
    <row r="41" spans="1:10">
      <c r="A41" s="18" t="s">
        <v>3</v>
      </c>
      <c r="B41" s="17" t="s">
        <v>2</v>
      </c>
      <c r="C41" s="16">
        <f>'[5]台灣--大陸'!C41+[5]出口大陸試算!C41</f>
        <v>54441</v>
      </c>
      <c r="D41" s="16">
        <v>57378</v>
      </c>
      <c r="E41" s="60">
        <f t="shared" si="4"/>
        <v>-5.1186866046219803E-2</v>
      </c>
      <c r="F41" s="16">
        <f>'[5]台灣--大陸'!F41+[5]出口大陸試算!F41</f>
        <v>417466</v>
      </c>
      <c r="G41" s="16">
        <v>469178</v>
      </c>
      <c r="H41" s="60">
        <f t="shared" si="5"/>
        <v>-0.11021829668057752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3813241</v>
      </c>
      <c r="D42" s="58">
        <f>SUM(D20:D41)</f>
        <v>3972762</v>
      </c>
      <c r="E42" s="82">
        <f t="shared" si="4"/>
        <v>-4.015367645985337E-2</v>
      </c>
      <c r="F42" s="58">
        <f>SUM(F20:F41)</f>
        <v>83714869</v>
      </c>
      <c r="G42" s="58">
        <f>SUM(G20:G41)</f>
        <v>77421806</v>
      </c>
      <c r="H42" s="57">
        <f t="shared" si="5"/>
        <v>8.1282823601402432E-2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15748031496062992" bottom="0.15748031496062992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3999-CD1F-4619-A187-0D45BBBB7092}">
  <sheetPr>
    <tabColor rgb="FFFFC000"/>
  </sheetPr>
  <dimension ref="A1:K44"/>
  <sheetViews>
    <sheetView topLeftCell="A19" workbookViewId="0">
      <selection activeCell="J20" sqref="J20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196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192</v>
      </c>
      <c r="D3" s="33" t="s">
        <v>191</v>
      </c>
      <c r="E3" s="29" t="s">
        <v>97</v>
      </c>
      <c r="F3" s="62" t="s">
        <v>190</v>
      </c>
      <c r="G3" s="62" t="s">
        <v>189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'[5]台灣--大陸'!D5+[5]自大陸進口試算!C5</f>
        <v>49246</v>
      </c>
      <c r="D5" s="16">
        <v>108600</v>
      </c>
      <c r="E5" s="60">
        <f t="shared" ref="E5:E11" si="0">(C5-D5)/D5</f>
        <v>-0.54653775322283604</v>
      </c>
      <c r="F5" s="16">
        <f>'[5]台灣--大陸'!G5+[5]自大陸進口試算!F5</f>
        <v>2960588</v>
      </c>
      <c r="G5" s="16">
        <v>5906433</v>
      </c>
      <c r="H5" s="60">
        <f t="shared" ref="H5:H11" si="1">(F5-G5)/G5</f>
        <v>-0.49875195401353067</v>
      </c>
      <c r="I5" s="47">
        <f t="shared" ref="I5:J11" si="2">F5/C5</f>
        <v>60.11834463712789</v>
      </c>
      <c r="J5" s="47">
        <f t="shared" si="2"/>
        <v>54.387044198895026</v>
      </c>
      <c r="K5" s="59">
        <f t="shared" ref="K5:K11" si="3">(I5-J5)/J5</f>
        <v>0.10537988454149723</v>
      </c>
    </row>
    <row r="6" spans="1:11">
      <c r="A6" s="53" t="s">
        <v>71</v>
      </c>
      <c r="B6" s="52" t="s">
        <v>70</v>
      </c>
      <c r="C6" s="16">
        <f>'[5]台灣--大陸'!D6+[5]自大陸進口試算!C6</f>
        <v>49809</v>
      </c>
      <c r="D6" s="16">
        <v>56314</v>
      </c>
      <c r="E6" s="60">
        <f t="shared" si="0"/>
        <v>-0.11551301630145257</v>
      </c>
      <c r="F6" s="16">
        <f>'[5]台灣--大陸'!G6+[5]自大陸進口試算!F6</f>
        <v>3178239</v>
      </c>
      <c r="G6" s="16">
        <v>2834869</v>
      </c>
      <c r="H6" s="59">
        <f t="shared" si="1"/>
        <v>0.12112376268533043</v>
      </c>
      <c r="I6" s="47">
        <f t="shared" si="2"/>
        <v>63.808528579172439</v>
      </c>
      <c r="J6" s="47">
        <f t="shared" si="2"/>
        <v>50.340394928436979</v>
      </c>
      <c r="K6" s="59">
        <f t="shared" si="3"/>
        <v>0.26754127912348569</v>
      </c>
    </row>
    <row r="7" spans="1:11">
      <c r="A7" s="49" t="s">
        <v>69</v>
      </c>
      <c r="B7" s="51" t="s">
        <v>68</v>
      </c>
      <c r="C7" s="16">
        <f>'[5]台灣--大陸'!D7+[5]自大陸進口試算!C7</f>
        <v>65959</v>
      </c>
      <c r="D7" s="16">
        <v>68741</v>
      </c>
      <c r="E7" s="60">
        <f t="shared" si="0"/>
        <v>-4.0470752534877294E-2</v>
      </c>
      <c r="F7" s="16">
        <f>'[5]台灣--大陸'!G7+[5]自大陸進口試算!F7</f>
        <v>2577537</v>
      </c>
      <c r="G7" s="16">
        <v>2330303</v>
      </c>
      <c r="H7" s="59">
        <f t="shared" si="1"/>
        <v>0.10609521594402101</v>
      </c>
      <c r="I7" s="47">
        <f t="shared" si="2"/>
        <v>39.077866553465029</v>
      </c>
      <c r="J7" s="47">
        <f t="shared" si="2"/>
        <v>33.899754149634134</v>
      </c>
      <c r="K7" s="59">
        <f t="shared" si="3"/>
        <v>0.15274778634011951</v>
      </c>
    </row>
    <row r="8" spans="1:11">
      <c r="A8" s="49" t="s">
        <v>67</v>
      </c>
      <c r="B8" s="51" t="s">
        <v>66</v>
      </c>
      <c r="C8" s="16">
        <f>'[5]台灣--大陸'!D8+[5]自大陸進口試算!C8</f>
        <v>63457</v>
      </c>
      <c r="D8" s="16">
        <v>198001</v>
      </c>
      <c r="E8" s="60">
        <f t="shared" si="0"/>
        <v>-0.67951171963777957</v>
      </c>
      <c r="F8" s="16">
        <f>'[5]台灣--大陸'!G8+[5]自大陸進口試算!F8</f>
        <v>5513174</v>
      </c>
      <c r="G8" s="16">
        <v>13474982</v>
      </c>
      <c r="H8" s="60">
        <f t="shared" si="1"/>
        <v>-0.59085852582214948</v>
      </c>
      <c r="I8" s="47">
        <f t="shared" si="2"/>
        <v>86.88047023968987</v>
      </c>
      <c r="J8" s="47">
        <f t="shared" si="2"/>
        <v>68.055120933732653</v>
      </c>
      <c r="K8" s="59">
        <f t="shared" si="3"/>
        <v>0.27661914412418775</v>
      </c>
    </row>
    <row r="9" spans="1:11">
      <c r="A9" s="49" t="s">
        <v>65</v>
      </c>
      <c r="B9" s="51" t="s">
        <v>64</v>
      </c>
      <c r="C9" s="16">
        <f>'[5]台灣--大陸'!D9+[5]自大陸進口試算!C9</f>
        <v>11882</v>
      </c>
      <c r="D9" s="16">
        <v>17891</v>
      </c>
      <c r="E9" s="60">
        <f t="shared" si="0"/>
        <v>-0.33586719579676932</v>
      </c>
      <c r="F9" s="16">
        <f>'[5]台灣--大陸'!G9+[5]自大陸進口試算!F9</f>
        <v>1370732</v>
      </c>
      <c r="G9" s="16">
        <v>1645735</v>
      </c>
      <c r="H9" s="60">
        <f t="shared" si="1"/>
        <v>-0.16710041410069057</v>
      </c>
      <c r="I9" s="47">
        <f t="shared" si="2"/>
        <v>115.36206025921562</v>
      </c>
      <c r="J9" s="47">
        <f t="shared" si="2"/>
        <v>91.98675311609189</v>
      </c>
      <c r="K9" s="59">
        <f t="shared" si="3"/>
        <v>0.25411601509211795</v>
      </c>
    </row>
    <row r="10" spans="1:11">
      <c r="A10" s="49" t="s">
        <v>63</v>
      </c>
      <c r="B10" s="51" t="s">
        <v>62</v>
      </c>
      <c r="C10" s="16">
        <f>'[5]台灣--大陸'!D10+[5]自大陸進口試算!C10</f>
        <v>11856</v>
      </c>
      <c r="D10" s="16">
        <v>14882</v>
      </c>
      <c r="E10" s="60">
        <f t="shared" si="0"/>
        <v>-0.20333288536487032</v>
      </c>
      <c r="F10" s="16">
        <f>'[5]台灣--大陸'!G10+[5]自大陸進口試算!F10</f>
        <v>1860602</v>
      </c>
      <c r="G10" s="16">
        <v>2847617</v>
      </c>
      <c r="H10" s="60">
        <f t="shared" si="1"/>
        <v>-0.34661086796433649</v>
      </c>
      <c r="I10" s="47">
        <f t="shared" si="2"/>
        <v>156.93336707152497</v>
      </c>
      <c r="J10" s="47">
        <f t="shared" si="2"/>
        <v>191.34639161403038</v>
      </c>
      <c r="K10" s="60">
        <f t="shared" si="3"/>
        <v>-0.17984673895455938</v>
      </c>
    </row>
    <row r="11" spans="1:11" ht="17.25" thickBot="1">
      <c r="A11" s="46" t="s">
        <v>61</v>
      </c>
      <c r="B11" s="50" t="s">
        <v>60</v>
      </c>
      <c r="C11" s="43">
        <f>SUM(C5:C10)</f>
        <v>252209</v>
      </c>
      <c r="D11" s="43">
        <f>SUM(D5:D10)</f>
        <v>464429</v>
      </c>
      <c r="E11" s="73">
        <f t="shared" si="0"/>
        <v>-0.45694820952179988</v>
      </c>
      <c r="F11" s="43">
        <f>SUM(F5:F10)</f>
        <v>17460872</v>
      </c>
      <c r="G11" s="43">
        <f>SUM(G5:G10)</f>
        <v>29039939</v>
      </c>
      <c r="H11" s="73">
        <f t="shared" si="1"/>
        <v>-0.39872904003000831</v>
      </c>
      <c r="I11" s="42">
        <f t="shared" si="2"/>
        <v>69.231756202197388</v>
      </c>
      <c r="J11" s="42">
        <f t="shared" si="2"/>
        <v>62.528263738913807</v>
      </c>
      <c r="K11" s="72">
        <f t="shared" si="3"/>
        <v>0.10720739810198397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'[5]台灣--大陸'!D13+[5]自大陸進口試算!C13</f>
        <v>3456</v>
      </c>
      <c r="D13" s="16">
        <v>12375</v>
      </c>
      <c r="E13" s="60">
        <f>(C13-D13)/D13</f>
        <v>-0.72072727272727277</v>
      </c>
      <c r="F13" s="16">
        <f>'[5]台灣--大陸'!G13+[5]自大陸進口試算!F13</f>
        <v>333465</v>
      </c>
      <c r="G13" s="16">
        <v>1363000</v>
      </c>
      <c r="H13" s="60">
        <f>(F13-G13)/G13</f>
        <v>-0.75534482758620691</v>
      </c>
      <c r="I13" s="47">
        <f>F13/C13</f>
        <v>96.488715277777771</v>
      </c>
      <c r="J13" s="47">
        <f>G13/D13</f>
        <v>110.14141414141415</v>
      </c>
      <c r="K13" s="60">
        <f>(I13-J13)/J13</f>
        <v>-0.12395608836206906</v>
      </c>
    </row>
    <row r="14" spans="1:11" ht="17.25" thickBot="1">
      <c r="A14" s="46" t="s">
        <v>1</v>
      </c>
      <c r="B14" s="45" t="s">
        <v>89</v>
      </c>
      <c r="C14" s="43">
        <f>C11+C13</f>
        <v>255665</v>
      </c>
      <c r="D14" s="43">
        <f>D11+D13</f>
        <v>476804</v>
      </c>
      <c r="E14" s="73">
        <f>(C14-D14)/D14</f>
        <v>-0.46379434736285768</v>
      </c>
      <c r="F14" s="43">
        <f>F11+F13</f>
        <v>17794337</v>
      </c>
      <c r="G14" s="43">
        <f>G11+G13</f>
        <v>30402939</v>
      </c>
      <c r="H14" s="73">
        <f>(F14-G14)/G14</f>
        <v>-0.41471655092292231</v>
      </c>
      <c r="I14" s="42">
        <f>F14/C14</f>
        <v>69.600207302524794</v>
      </c>
      <c r="J14" s="42">
        <f>G14/D14</f>
        <v>63.764018338772324</v>
      </c>
      <c r="K14" s="72">
        <f>(I14-J14)/J14</f>
        <v>9.152793559441845E-2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195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192</v>
      </c>
      <c r="D18" s="33" t="s">
        <v>191</v>
      </c>
      <c r="E18" s="29" t="s">
        <v>97</v>
      </c>
      <c r="F18" s="62" t="s">
        <v>190</v>
      </c>
      <c r="G18" s="62" t="s">
        <v>189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'[5]台灣--大陸'!D20+[5]自大陸進口試算!C20</f>
        <v>30968</v>
      </c>
      <c r="D20" s="16">
        <v>37493</v>
      </c>
      <c r="E20" s="60">
        <f t="shared" ref="E20:E42" si="4">(C20-D20)/D20</f>
        <v>-0.17403248606406529</v>
      </c>
      <c r="F20" s="16">
        <f>'[5]台灣--大陸'!G20+[5]自大陸進口試算!F20</f>
        <v>973853</v>
      </c>
      <c r="G20" s="16">
        <v>743266</v>
      </c>
      <c r="H20" s="59">
        <f t="shared" ref="H20:H42" si="5">(F20-G20)/G20</f>
        <v>0.31023482844634359</v>
      </c>
      <c r="I20" s="2"/>
      <c r="J20" s="2"/>
    </row>
    <row r="21" spans="1:10">
      <c r="A21" s="18" t="s">
        <v>43</v>
      </c>
      <c r="B21" s="17" t="s">
        <v>42</v>
      </c>
      <c r="C21" s="16">
        <f>'[5]台灣--大陸'!D21+[5]自大陸進口試算!C21</f>
        <v>13409</v>
      </c>
      <c r="D21" s="16">
        <v>27795</v>
      </c>
      <c r="E21" s="60">
        <f t="shared" si="4"/>
        <v>-0.51757510343586977</v>
      </c>
      <c r="F21" s="16">
        <f>'[5]台灣--大陸'!G21+[5]自大陸進口試算!F21</f>
        <v>559326</v>
      </c>
      <c r="G21" s="16">
        <v>576415</v>
      </c>
      <c r="H21" s="60">
        <f t="shared" si="5"/>
        <v>-2.9647042495424304E-2</v>
      </c>
      <c r="I21" s="2"/>
      <c r="J21" s="2"/>
    </row>
    <row r="22" spans="1:10">
      <c r="A22" s="18" t="s">
        <v>41</v>
      </c>
      <c r="B22" s="17" t="s">
        <v>40</v>
      </c>
      <c r="C22" s="16">
        <f>'[5]台灣--大陸'!D22+[5]自大陸進口試算!C22</f>
        <v>5240109</v>
      </c>
      <c r="D22" s="16">
        <v>5406387</v>
      </c>
      <c r="E22" s="60">
        <f t="shared" si="4"/>
        <v>-3.0755844892346774E-2</v>
      </c>
      <c r="F22" s="16">
        <f>'[5]台灣--大陸'!G22+[5]自大陸進口試算!F22</f>
        <v>208230812</v>
      </c>
      <c r="G22" s="16">
        <v>180949331</v>
      </c>
      <c r="H22" s="59">
        <f t="shared" si="5"/>
        <v>0.15076862041562342</v>
      </c>
      <c r="I22" s="2"/>
      <c r="J22" s="2"/>
    </row>
    <row r="23" spans="1:10">
      <c r="A23" s="18" t="s">
        <v>39</v>
      </c>
      <c r="B23" s="17" t="s">
        <v>38</v>
      </c>
      <c r="C23" s="16">
        <f>'[5]台灣--大陸'!D23+[5]自大陸進口試算!C23</f>
        <v>563618</v>
      </c>
      <c r="D23" s="16">
        <v>526720</v>
      </c>
      <c r="E23" s="59">
        <f t="shared" si="4"/>
        <v>7.0052399756986627E-2</v>
      </c>
      <c r="F23" s="16">
        <f>'[5]台灣--大陸'!G23+[5]自大陸進口試算!F23</f>
        <v>23710727</v>
      </c>
      <c r="G23" s="16">
        <v>16314144</v>
      </c>
      <c r="H23" s="59">
        <f t="shared" si="5"/>
        <v>0.4533846826410261</v>
      </c>
      <c r="I23" s="2"/>
      <c r="J23" s="2"/>
    </row>
    <row r="24" spans="1:10">
      <c r="A24" s="18" t="s">
        <v>37</v>
      </c>
      <c r="B24" s="17" t="s">
        <v>36</v>
      </c>
      <c r="C24" s="16">
        <f>'[5]台灣--大陸'!D24+[5]自大陸進口試算!C24</f>
        <v>23874</v>
      </c>
      <c r="D24" s="16">
        <v>24010</v>
      </c>
      <c r="E24" s="60">
        <f t="shared" si="4"/>
        <v>-5.6643065389421071E-3</v>
      </c>
      <c r="F24" s="16">
        <f>'[5]台灣--大陸'!G24+[5]自大陸進口試算!F24</f>
        <v>105765</v>
      </c>
      <c r="G24" s="16">
        <v>134886</v>
      </c>
      <c r="H24" s="60">
        <f t="shared" si="5"/>
        <v>-0.21589342111116053</v>
      </c>
      <c r="I24" s="2"/>
      <c r="J24" s="2"/>
    </row>
    <row r="25" spans="1:10">
      <c r="A25" s="18" t="s">
        <v>35</v>
      </c>
      <c r="B25" s="17" t="s">
        <v>34</v>
      </c>
      <c r="C25" s="16">
        <f>'[5]台灣--大陸'!D25+[5]自大陸進口試算!C25</f>
        <v>202580</v>
      </c>
      <c r="D25" s="16">
        <v>166054</v>
      </c>
      <c r="E25" s="59">
        <f t="shared" si="4"/>
        <v>0.21996458983222325</v>
      </c>
      <c r="F25" s="16">
        <f>'[5]台灣--大陸'!G25+[5]自大陸進口試算!F25</f>
        <v>994791</v>
      </c>
      <c r="G25" s="16">
        <v>1456325</v>
      </c>
      <c r="H25" s="60">
        <f t="shared" si="5"/>
        <v>-0.31691689698384634</v>
      </c>
      <c r="I25" s="2"/>
      <c r="J25" s="2"/>
    </row>
    <row r="26" spans="1:10">
      <c r="A26" s="18" t="s">
        <v>33</v>
      </c>
      <c r="B26" s="17" t="s">
        <v>32</v>
      </c>
      <c r="C26" s="16">
        <f>'[5]台灣--大陸'!D26+[5]自大陸進口試算!C26</f>
        <v>745219</v>
      </c>
      <c r="D26" s="16">
        <v>724436</v>
      </c>
      <c r="E26" s="59">
        <f t="shared" si="4"/>
        <v>2.8688524590163935E-2</v>
      </c>
      <c r="F26" s="16">
        <f>'[5]台灣--大陸'!G26+[5]自大陸進口試算!F26</f>
        <v>8538461</v>
      </c>
      <c r="G26" s="16">
        <v>7006031</v>
      </c>
      <c r="H26" s="59">
        <f t="shared" si="5"/>
        <v>0.2187301198067779</v>
      </c>
      <c r="I26" s="2"/>
      <c r="J26" s="2"/>
    </row>
    <row r="27" spans="1:10">
      <c r="A27" s="18" t="s">
        <v>31</v>
      </c>
      <c r="B27" s="17" t="s">
        <v>30</v>
      </c>
      <c r="C27" s="16">
        <f>'[5]台灣--大陸'!D27+[5]自大陸進口試算!C27</f>
        <v>304591</v>
      </c>
      <c r="D27" s="16">
        <v>217984</v>
      </c>
      <c r="E27" s="59">
        <f t="shared" si="4"/>
        <v>0.39730897680563709</v>
      </c>
      <c r="F27" s="16">
        <f>'[5]台灣--大陸'!G27+[5]自大陸進口試算!F27</f>
        <v>2447402</v>
      </c>
      <c r="G27" s="16">
        <v>1755786</v>
      </c>
      <c r="H27" s="59">
        <f t="shared" si="5"/>
        <v>0.39390677451580092</v>
      </c>
      <c r="I27" s="2"/>
      <c r="J27" s="2"/>
    </row>
    <row r="28" spans="1:10">
      <c r="A28" s="18" t="s">
        <v>29</v>
      </c>
      <c r="B28" s="17" t="s">
        <v>28</v>
      </c>
      <c r="C28" s="16">
        <f>'[5]台灣--大陸'!D28+[5]自大陸進口試算!C28</f>
        <v>22073</v>
      </c>
      <c r="D28" s="16">
        <v>53474</v>
      </c>
      <c r="E28" s="60">
        <f t="shared" si="4"/>
        <v>-0.58721995736245647</v>
      </c>
      <c r="F28" s="16">
        <f>'[5]台灣--大陸'!G28+[5]自大陸進口試算!F28</f>
        <v>336475</v>
      </c>
      <c r="G28" s="16">
        <v>476864</v>
      </c>
      <c r="H28" s="60">
        <f t="shared" si="5"/>
        <v>-0.29440049993289491</v>
      </c>
      <c r="I28" s="2"/>
      <c r="J28" s="2"/>
    </row>
    <row r="29" spans="1:10">
      <c r="A29" s="18" t="s">
        <v>27</v>
      </c>
      <c r="B29" s="17" t="s">
        <v>26</v>
      </c>
      <c r="C29" s="16">
        <f>'[5]台灣--大陸'!D29+[5]自大陸進口試算!C29</f>
        <v>1091426</v>
      </c>
      <c r="D29" s="16">
        <v>849273</v>
      </c>
      <c r="E29" s="59">
        <f t="shared" si="4"/>
        <v>0.28512975215272357</v>
      </c>
      <c r="F29" s="16">
        <f>'[5]台灣--大陸'!G29+[5]自大陸進口試算!F29</f>
        <v>9838310</v>
      </c>
      <c r="G29" s="16">
        <v>7802107</v>
      </c>
      <c r="H29" s="59">
        <f t="shared" si="5"/>
        <v>0.26098116829210366</v>
      </c>
      <c r="I29" s="2"/>
      <c r="J29" s="2"/>
    </row>
    <row r="30" spans="1:10">
      <c r="A30" s="18" t="s">
        <v>25</v>
      </c>
      <c r="B30" s="17" t="s">
        <v>24</v>
      </c>
      <c r="C30" s="16">
        <f>'[5]台灣--大陸'!D30+[5]自大陸進口試算!C30</f>
        <v>939179</v>
      </c>
      <c r="D30" s="16">
        <v>950600</v>
      </c>
      <c r="E30" s="60">
        <f t="shared" si="4"/>
        <v>-1.2014517147065012E-2</v>
      </c>
      <c r="F30" s="16">
        <f>'[5]台灣--大陸'!G30+[5]自大陸進口試算!F30</f>
        <v>8338184</v>
      </c>
      <c r="G30" s="16">
        <v>11055759</v>
      </c>
      <c r="H30" s="60">
        <f t="shared" si="5"/>
        <v>-0.24580628069045282</v>
      </c>
      <c r="I30" s="2"/>
      <c r="J30" s="2"/>
    </row>
    <row r="31" spans="1:10">
      <c r="A31" s="18" t="s">
        <v>23</v>
      </c>
      <c r="B31" s="17" t="s">
        <v>22</v>
      </c>
      <c r="C31" s="16">
        <f>'[5]台灣--大陸'!D31+[5]自大陸進口試算!C31</f>
        <v>433322</v>
      </c>
      <c r="D31" s="16">
        <v>480408</v>
      </c>
      <c r="E31" s="60">
        <f t="shared" si="4"/>
        <v>-9.8012522689047643E-2</v>
      </c>
      <c r="F31" s="16">
        <f>'[5]台灣--大陸'!G31+[5]自大陸進口試算!F31</f>
        <v>1792880</v>
      </c>
      <c r="G31" s="16">
        <v>3830070</v>
      </c>
      <c r="H31" s="60">
        <f t="shared" si="5"/>
        <v>-0.53189367296159074</v>
      </c>
      <c r="I31" s="2"/>
      <c r="J31" s="2"/>
    </row>
    <row r="32" spans="1:10">
      <c r="A32" s="18" t="s">
        <v>21</v>
      </c>
      <c r="B32" s="17" t="s">
        <v>20</v>
      </c>
      <c r="C32" s="16">
        <f>'[5]台灣--大陸'!D32+[5]自大陸進口試算!C32</f>
        <v>1205824</v>
      </c>
      <c r="D32" s="16">
        <v>1282788</v>
      </c>
      <c r="E32" s="60">
        <f t="shared" si="4"/>
        <v>-5.9997443069314649E-2</v>
      </c>
      <c r="F32" s="16">
        <f>'[5]台灣--大陸'!G32+[5]自大陸進口試算!F32</f>
        <v>7396551</v>
      </c>
      <c r="G32" s="16">
        <v>6653263</v>
      </c>
      <c r="H32" s="59">
        <f t="shared" si="5"/>
        <v>0.11171781425144324</v>
      </c>
      <c r="I32" s="2"/>
      <c r="J32" s="2"/>
    </row>
    <row r="33" spans="1:10">
      <c r="A33" s="18" t="s">
        <v>19</v>
      </c>
      <c r="B33" s="17" t="s">
        <v>18</v>
      </c>
      <c r="C33" s="16">
        <f>'[5]台灣--大陸'!D33+[5]自大陸進口試算!C33</f>
        <v>705236</v>
      </c>
      <c r="D33" s="16">
        <v>941046</v>
      </c>
      <c r="E33" s="60">
        <f t="shared" si="4"/>
        <v>-0.25058286204925156</v>
      </c>
      <c r="F33" s="16">
        <f>'[5]台灣--大陸'!G33+[5]自大陸進口試算!F33</f>
        <v>2058546</v>
      </c>
      <c r="G33" s="16">
        <v>2412141</v>
      </c>
      <c r="H33" s="60">
        <f t="shared" si="5"/>
        <v>-0.14658968940870373</v>
      </c>
      <c r="I33" s="2"/>
      <c r="J33" s="2"/>
    </row>
    <row r="34" spans="1:10">
      <c r="A34" s="18" t="s">
        <v>17</v>
      </c>
      <c r="B34" s="17" t="s">
        <v>16</v>
      </c>
      <c r="C34" s="16">
        <f>'[5]台灣--大陸'!D34+[5]自大陸進口試算!C34</f>
        <v>217093</v>
      </c>
      <c r="D34" s="16">
        <v>317755</v>
      </c>
      <c r="E34" s="60">
        <f t="shared" si="4"/>
        <v>-0.31679123853283192</v>
      </c>
      <c r="F34" s="16">
        <f>'[5]台灣--大陸'!G34+[5]自大陸進口試算!F34</f>
        <v>2040478</v>
      </c>
      <c r="G34" s="16">
        <v>2555341</v>
      </c>
      <c r="H34" s="60">
        <f t="shared" si="5"/>
        <v>-0.20148504641846235</v>
      </c>
      <c r="I34" s="2"/>
      <c r="J34" s="2"/>
    </row>
    <row r="35" spans="1:10">
      <c r="A35" s="18" t="s">
        <v>15</v>
      </c>
      <c r="B35" s="17" t="s">
        <v>14</v>
      </c>
      <c r="C35" s="16">
        <f>'[5]台灣--大陸'!D35+[5]自大陸進口試算!C35</f>
        <v>101069</v>
      </c>
      <c r="D35" s="16">
        <v>103825</v>
      </c>
      <c r="E35" s="60">
        <f t="shared" si="4"/>
        <v>-2.6544666506140138E-2</v>
      </c>
      <c r="F35" s="16">
        <f>'[5]台灣--大陸'!G35+[5]自大陸進口試算!F35</f>
        <v>806943</v>
      </c>
      <c r="G35" s="16">
        <v>512852</v>
      </c>
      <c r="H35" s="59">
        <f t="shared" si="5"/>
        <v>0.57344224064642435</v>
      </c>
      <c r="I35" s="2"/>
      <c r="J35" s="2"/>
    </row>
    <row r="36" spans="1:10">
      <c r="A36" s="18" t="s">
        <v>13</v>
      </c>
      <c r="B36" s="17" t="s">
        <v>12</v>
      </c>
      <c r="C36" s="16">
        <f>'[5]台灣--大陸'!D36+[5]自大陸進口試算!C36</f>
        <v>46559</v>
      </c>
      <c r="D36" s="16">
        <v>138643</v>
      </c>
      <c r="E36" s="60">
        <f t="shared" si="4"/>
        <v>-0.66418066545011289</v>
      </c>
      <c r="F36" s="16">
        <f>'[5]台灣--大陸'!G36+[5]自大陸進口試算!F36</f>
        <v>104730</v>
      </c>
      <c r="G36" s="16">
        <v>318832</v>
      </c>
      <c r="H36" s="60">
        <f t="shared" si="5"/>
        <v>-0.671519797259999</v>
      </c>
      <c r="I36" s="2"/>
      <c r="J36" s="2"/>
    </row>
    <row r="37" spans="1:10">
      <c r="A37" s="18" t="s">
        <v>11</v>
      </c>
      <c r="B37" s="17" t="s">
        <v>10</v>
      </c>
      <c r="C37" s="16">
        <f>'[5]台灣--大陸'!D37+[5]自大陸進口試算!C37</f>
        <v>302869</v>
      </c>
      <c r="D37" s="16">
        <v>332383</v>
      </c>
      <c r="E37" s="60">
        <f t="shared" si="4"/>
        <v>-8.8795154986867561E-2</v>
      </c>
      <c r="F37" s="16">
        <f>'[5]台灣--大陸'!G37+[5]自大陸進口試算!F37</f>
        <v>2965255</v>
      </c>
      <c r="G37" s="16">
        <v>3453109</v>
      </c>
      <c r="H37" s="60">
        <f t="shared" si="5"/>
        <v>-0.14127964104231869</v>
      </c>
      <c r="I37" s="2"/>
      <c r="J37" s="2"/>
    </row>
    <row r="38" spans="1:10">
      <c r="A38" s="18" t="s">
        <v>9</v>
      </c>
      <c r="B38" s="17" t="s">
        <v>8</v>
      </c>
      <c r="C38" s="16">
        <f>'[5]台灣--大陸'!D38+[5]自大陸進口試算!C38</f>
        <v>478801</v>
      </c>
      <c r="D38" s="16">
        <v>517338</v>
      </c>
      <c r="E38" s="60">
        <f t="shared" si="4"/>
        <v>-7.4490951756878476E-2</v>
      </c>
      <c r="F38" s="16">
        <f>'[5]台灣--大陸'!G38+[5]自大陸進口試算!F38</f>
        <v>7240226</v>
      </c>
      <c r="G38" s="16">
        <v>7058598</v>
      </c>
      <c r="H38" s="59">
        <f t="shared" si="5"/>
        <v>2.5731455453335068E-2</v>
      </c>
      <c r="I38" s="2"/>
      <c r="J38" s="2"/>
    </row>
    <row r="39" spans="1:10">
      <c r="A39" s="18" t="s">
        <v>7</v>
      </c>
      <c r="B39" s="17" t="s">
        <v>6</v>
      </c>
      <c r="C39" s="16">
        <f>'[5]台灣--大陸'!D39+[5]自大陸進口試算!C39</f>
        <v>400042</v>
      </c>
      <c r="D39" s="16">
        <v>409946</v>
      </c>
      <c r="E39" s="60">
        <f t="shared" si="4"/>
        <v>-2.4159279514862932E-2</v>
      </c>
      <c r="F39" s="16">
        <f>'[5]台灣--大陸'!G39+[5]自大陸進口試算!F39</f>
        <v>5196140</v>
      </c>
      <c r="G39" s="16">
        <v>5327124</v>
      </c>
      <c r="H39" s="60">
        <f t="shared" si="5"/>
        <v>-2.4588126726541377E-2</v>
      </c>
      <c r="I39" s="2"/>
      <c r="J39" s="2"/>
    </row>
    <row r="40" spans="1:10">
      <c r="A40" s="18" t="s">
        <v>5</v>
      </c>
      <c r="B40" s="17" t="s">
        <v>4</v>
      </c>
      <c r="C40" s="16">
        <f>'[5]台灣--大陸'!D40+[5]自大陸進口試算!C40</f>
        <v>842669</v>
      </c>
      <c r="D40" s="16">
        <v>1004375</v>
      </c>
      <c r="E40" s="60">
        <f t="shared" si="4"/>
        <v>-0.16100161792159304</v>
      </c>
      <c r="F40" s="16">
        <f>'[5]台灣--大陸'!G40+[5]自大陸進口試算!F40</f>
        <v>4449154</v>
      </c>
      <c r="G40" s="16">
        <v>5037049</v>
      </c>
      <c r="H40" s="60">
        <f t="shared" si="5"/>
        <v>-0.11671417133325485</v>
      </c>
      <c r="I40" s="2"/>
      <c r="J40" s="2"/>
    </row>
    <row r="41" spans="1:10">
      <c r="A41" s="18" t="s">
        <v>3</v>
      </c>
      <c r="B41" s="17" t="s">
        <v>2</v>
      </c>
      <c r="C41" s="16">
        <f>'[5]台灣--大陸'!D41+[5]自大陸進口試算!C41</f>
        <v>228682</v>
      </c>
      <c r="D41" s="16">
        <v>241945</v>
      </c>
      <c r="E41" s="60">
        <f t="shared" si="4"/>
        <v>-5.4818243815743246E-2</v>
      </c>
      <c r="F41" s="16">
        <f>'[5]台灣--大陸'!G41+[5]自大陸進口試算!F41</f>
        <v>1033136</v>
      </c>
      <c r="G41" s="16">
        <v>1068775</v>
      </c>
      <c r="H41" s="60">
        <f t="shared" si="5"/>
        <v>-3.33456527332694E-2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14139212</v>
      </c>
      <c r="D42" s="58">
        <f>SUM(D20:D41)</f>
        <v>14754678</v>
      </c>
      <c r="E42" s="82">
        <f t="shared" si="4"/>
        <v>-4.1713279002090049E-2</v>
      </c>
      <c r="F42" s="58">
        <f>SUM(F20:F41)</f>
        <v>299158145</v>
      </c>
      <c r="G42" s="58">
        <f>SUM(G20:G41)</f>
        <v>266498068</v>
      </c>
      <c r="H42" s="57">
        <f t="shared" si="5"/>
        <v>0.12255277212741369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15748031496062992" bottom="0.15748031496062992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4B58-6970-4937-8866-A907AACA2CC4}">
  <sheetPr>
    <tabColor rgb="FF7030A0"/>
  </sheetPr>
  <dimension ref="A1:J44"/>
  <sheetViews>
    <sheetView workbookViewId="0">
      <selection activeCell="F5" sqref="F5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174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172</v>
      </c>
      <c r="D3" s="32" t="s">
        <v>171</v>
      </c>
      <c r="E3" s="29" t="s">
        <v>51</v>
      </c>
      <c r="F3" s="31" t="s">
        <v>170</v>
      </c>
      <c r="G3" s="30" t="s">
        <v>169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67</v>
      </c>
      <c r="D5" s="16">
        <v>5552</v>
      </c>
      <c r="E5" s="15">
        <f t="shared" ref="E5:E11" si="0">C5-D5</f>
        <v>-5485</v>
      </c>
      <c r="F5" s="16">
        <v>25241</v>
      </c>
      <c r="G5" s="16">
        <v>360488</v>
      </c>
      <c r="H5" s="20">
        <f t="shared" ref="H5:H11" si="1">F5-G5</f>
        <v>-335247</v>
      </c>
      <c r="I5" s="47">
        <f>F5/C5</f>
        <v>376.73134328358208</v>
      </c>
      <c r="J5" s="47">
        <f>G5/D5</f>
        <v>64.929394812680115</v>
      </c>
    </row>
    <row r="6" spans="1:10">
      <c r="A6" s="53" t="s">
        <v>71</v>
      </c>
      <c r="B6" s="52" t="s">
        <v>70</v>
      </c>
      <c r="C6" s="16">
        <v>0</v>
      </c>
      <c r="D6" s="16">
        <v>9146</v>
      </c>
      <c r="E6" s="15">
        <f t="shared" si="0"/>
        <v>-9146</v>
      </c>
      <c r="F6" s="16">
        <v>0</v>
      </c>
      <c r="G6" s="16">
        <v>626121</v>
      </c>
      <c r="H6" s="20">
        <f t="shared" si="1"/>
        <v>-626121</v>
      </c>
      <c r="I6" s="47">
        <v>0</v>
      </c>
      <c r="J6" s="47">
        <f t="shared" ref="J6:J11" si="2">G6/D6</f>
        <v>68.458451782199873</v>
      </c>
    </row>
    <row r="7" spans="1:10">
      <c r="A7" s="49" t="s">
        <v>69</v>
      </c>
      <c r="B7" s="51" t="s">
        <v>68</v>
      </c>
      <c r="C7" s="16">
        <v>219</v>
      </c>
      <c r="D7" s="16">
        <v>3759</v>
      </c>
      <c r="E7" s="15">
        <f t="shared" si="0"/>
        <v>-3540</v>
      </c>
      <c r="F7" s="16">
        <v>9639</v>
      </c>
      <c r="G7" s="16">
        <v>181197</v>
      </c>
      <c r="H7" s="20">
        <f t="shared" si="1"/>
        <v>-171558</v>
      </c>
      <c r="I7" s="47">
        <f>F7/C7</f>
        <v>44.013698630136986</v>
      </c>
      <c r="J7" s="47">
        <f t="shared" si="2"/>
        <v>48.203511572226653</v>
      </c>
    </row>
    <row r="8" spans="1:10">
      <c r="A8" s="49" t="s">
        <v>67</v>
      </c>
      <c r="B8" s="51" t="s">
        <v>66</v>
      </c>
      <c r="C8" s="16">
        <v>0</v>
      </c>
      <c r="D8" s="16">
        <v>8083</v>
      </c>
      <c r="E8" s="15">
        <f t="shared" si="0"/>
        <v>-8083</v>
      </c>
      <c r="F8" s="16">
        <v>0</v>
      </c>
      <c r="G8" s="16">
        <v>773342</v>
      </c>
      <c r="H8" s="15">
        <f t="shared" si="1"/>
        <v>-773342</v>
      </c>
      <c r="I8" s="47">
        <v>0</v>
      </c>
      <c r="J8" s="47">
        <f t="shared" si="2"/>
        <v>95.675120623530873</v>
      </c>
    </row>
    <row r="9" spans="1:10">
      <c r="A9" s="49" t="s">
        <v>65</v>
      </c>
      <c r="B9" s="51" t="s">
        <v>64</v>
      </c>
      <c r="C9" s="16">
        <v>386</v>
      </c>
      <c r="D9" s="16">
        <v>1576</v>
      </c>
      <c r="E9" s="20">
        <f t="shared" si="0"/>
        <v>-1190</v>
      </c>
      <c r="F9" s="16">
        <v>249034</v>
      </c>
      <c r="G9" s="16">
        <v>197989</v>
      </c>
      <c r="H9" s="16">
        <f t="shared" si="1"/>
        <v>51045</v>
      </c>
      <c r="I9" s="47">
        <f>F9/C9</f>
        <v>645.16580310880829</v>
      </c>
      <c r="J9" s="47">
        <f t="shared" si="2"/>
        <v>125.62753807106598</v>
      </c>
    </row>
    <row r="10" spans="1:10">
      <c r="A10" s="49" t="s">
        <v>63</v>
      </c>
      <c r="B10" s="51" t="s">
        <v>62</v>
      </c>
      <c r="C10" s="16">
        <v>3954</v>
      </c>
      <c r="D10" s="16">
        <v>2559</v>
      </c>
      <c r="E10" s="16">
        <f t="shared" si="0"/>
        <v>1395</v>
      </c>
      <c r="F10" s="16">
        <v>3756196</v>
      </c>
      <c r="G10" s="16">
        <v>423251</v>
      </c>
      <c r="H10" s="48">
        <f t="shared" si="1"/>
        <v>3332945</v>
      </c>
      <c r="I10" s="47">
        <f>F10/C10</f>
        <v>949.97369752149723</v>
      </c>
      <c r="J10" s="47">
        <f t="shared" si="2"/>
        <v>165.39703008987885</v>
      </c>
    </row>
    <row r="11" spans="1:10" ht="17.25" thickBot="1">
      <c r="A11" s="46" t="s">
        <v>61</v>
      </c>
      <c r="B11" s="50" t="s">
        <v>60</v>
      </c>
      <c r="C11" s="43">
        <f>SUM(C5:C10)</f>
        <v>4626</v>
      </c>
      <c r="D11" s="43">
        <f>SUM(D5:D10)</f>
        <v>30675</v>
      </c>
      <c r="E11" s="44">
        <f t="shared" si="0"/>
        <v>-26049</v>
      </c>
      <c r="F11" s="43">
        <f>SUM(F5:F10)</f>
        <v>4040110</v>
      </c>
      <c r="G11" s="43">
        <f>SUM(G5:G10)</f>
        <v>2562388</v>
      </c>
      <c r="H11" s="43">
        <f t="shared" si="1"/>
        <v>1477722</v>
      </c>
      <c r="I11" s="42">
        <f>F11/C11</f>
        <v>873.34846519671419</v>
      </c>
      <c r="J11" s="42">
        <f t="shared" si="2"/>
        <v>83.533431132844342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0</v>
      </c>
      <c r="D13" s="16">
        <v>78</v>
      </c>
      <c r="E13" s="15">
        <f>C13-D13</f>
        <v>-78</v>
      </c>
      <c r="F13" s="16">
        <v>0</v>
      </c>
      <c r="G13" s="16">
        <v>27491</v>
      </c>
      <c r="H13" s="48">
        <v>157</v>
      </c>
      <c r="I13" s="47">
        <v>0</v>
      </c>
      <c r="J13" s="47">
        <f>G13/D13</f>
        <v>352.44871794871796</v>
      </c>
    </row>
    <row r="14" spans="1:10" ht="17.25" thickBot="1">
      <c r="A14" s="46" t="s">
        <v>1</v>
      </c>
      <c r="B14" s="45" t="s">
        <v>57</v>
      </c>
      <c r="C14" s="43">
        <f>C11+C13</f>
        <v>4626</v>
      </c>
      <c r="D14" s="43">
        <f>D11+D13</f>
        <v>30753</v>
      </c>
      <c r="E14" s="44">
        <f>C14-D14</f>
        <v>-26127</v>
      </c>
      <c r="F14" s="43">
        <f>F11+F13</f>
        <v>4040110</v>
      </c>
      <c r="G14" s="43">
        <f>G11+G13</f>
        <v>2589879</v>
      </c>
      <c r="H14" s="43">
        <f>F14-G14</f>
        <v>1450231</v>
      </c>
      <c r="I14" s="42">
        <f>F14/C14</f>
        <v>873.34846519671419</v>
      </c>
      <c r="J14" s="42">
        <f>G14/D14</f>
        <v>84.215491171593015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173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172</v>
      </c>
      <c r="D18" s="32" t="s">
        <v>171</v>
      </c>
      <c r="E18" s="29" t="s">
        <v>51</v>
      </c>
      <c r="F18" s="31" t="s">
        <v>170</v>
      </c>
      <c r="G18" s="30" t="s">
        <v>169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489</v>
      </c>
      <c r="D20" s="16">
        <v>5580</v>
      </c>
      <c r="E20" s="15">
        <f t="shared" ref="E20:E42" si="3">C20-D20</f>
        <v>-5091</v>
      </c>
      <c r="F20" s="16">
        <v>43011</v>
      </c>
      <c r="G20" s="16">
        <v>149051</v>
      </c>
      <c r="H20" s="15">
        <f t="shared" ref="H20:H42" si="4">F20-G20</f>
        <v>-106040</v>
      </c>
      <c r="I20" s="2"/>
      <c r="J20" s="2"/>
    </row>
    <row r="21" spans="1:10">
      <c r="A21" s="18" t="s">
        <v>43</v>
      </c>
      <c r="B21" s="17" t="s">
        <v>42</v>
      </c>
      <c r="C21" s="16">
        <v>133</v>
      </c>
      <c r="D21" s="16">
        <v>1766</v>
      </c>
      <c r="E21" s="15">
        <f t="shared" si="3"/>
        <v>-1633</v>
      </c>
      <c r="F21" s="16">
        <v>6900</v>
      </c>
      <c r="G21" s="16">
        <v>59436</v>
      </c>
      <c r="H21" s="15">
        <f t="shared" si="4"/>
        <v>-52536</v>
      </c>
      <c r="I21" s="2"/>
      <c r="J21" s="2"/>
    </row>
    <row r="22" spans="1:10">
      <c r="A22" s="18" t="s">
        <v>41</v>
      </c>
      <c r="B22" s="17" t="s">
        <v>40</v>
      </c>
      <c r="C22" s="16">
        <v>120868</v>
      </c>
      <c r="D22" s="16">
        <v>727813</v>
      </c>
      <c r="E22" s="15">
        <f t="shared" si="3"/>
        <v>-606945</v>
      </c>
      <c r="F22" s="16">
        <v>2892467</v>
      </c>
      <c r="G22" s="16">
        <v>32967634</v>
      </c>
      <c r="H22" s="15">
        <f t="shared" si="4"/>
        <v>-30075167</v>
      </c>
      <c r="I22" s="2"/>
      <c r="J22" s="2"/>
    </row>
    <row r="23" spans="1:10">
      <c r="A23" s="18" t="s">
        <v>39</v>
      </c>
      <c r="B23" s="17" t="s">
        <v>38</v>
      </c>
      <c r="C23" s="16">
        <v>28143</v>
      </c>
      <c r="D23" s="16">
        <v>98161</v>
      </c>
      <c r="E23" s="15">
        <f t="shared" si="3"/>
        <v>-70018</v>
      </c>
      <c r="F23" s="16">
        <v>281022</v>
      </c>
      <c r="G23" s="16">
        <v>4419456</v>
      </c>
      <c r="H23" s="15">
        <f t="shared" si="4"/>
        <v>-4138434</v>
      </c>
      <c r="I23" s="2"/>
      <c r="J23" s="2"/>
    </row>
    <row r="24" spans="1:10">
      <c r="A24" s="18" t="s">
        <v>37</v>
      </c>
      <c r="B24" s="17" t="s">
        <v>36</v>
      </c>
      <c r="C24" s="16">
        <v>6198</v>
      </c>
      <c r="D24" s="16">
        <v>1782</v>
      </c>
      <c r="E24" s="16">
        <f t="shared" si="3"/>
        <v>4416</v>
      </c>
      <c r="F24" s="16">
        <v>103052</v>
      </c>
      <c r="G24" s="16">
        <v>9576</v>
      </c>
      <c r="H24" s="16">
        <f t="shared" si="4"/>
        <v>93476</v>
      </c>
      <c r="I24" s="2"/>
      <c r="J24" s="2"/>
    </row>
    <row r="25" spans="1:10">
      <c r="A25" s="18" t="s">
        <v>35</v>
      </c>
      <c r="B25" s="17" t="s">
        <v>34</v>
      </c>
      <c r="C25" s="16">
        <v>2006</v>
      </c>
      <c r="D25" s="16">
        <v>36022</v>
      </c>
      <c r="E25" s="20">
        <f t="shared" si="3"/>
        <v>-34016</v>
      </c>
      <c r="F25" s="16">
        <v>101019</v>
      </c>
      <c r="G25" s="16">
        <v>129899</v>
      </c>
      <c r="H25" s="20">
        <f t="shared" si="4"/>
        <v>-28880</v>
      </c>
      <c r="I25" s="2"/>
      <c r="J25" s="2"/>
    </row>
    <row r="26" spans="1:10">
      <c r="A26" s="18" t="s">
        <v>33</v>
      </c>
      <c r="B26" s="17" t="s">
        <v>32</v>
      </c>
      <c r="C26" s="16">
        <v>6676</v>
      </c>
      <c r="D26" s="16">
        <v>91203</v>
      </c>
      <c r="E26" s="20">
        <f t="shared" si="3"/>
        <v>-84527</v>
      </c>
      <c r="F26" s="16">
        <v>413001</v>
      </c>
      <c r="G26" s="16">
        <v>1104830</v>
      </c>
      <c r="H26" s="20">
        <f t="shared" si="4"/>
        <v>-691829</v>
      </c>
      <c r="I26" s="2"/>
      <c r="J26" s="2"/>
    </row>
    <row r="27" spans="1:10">
      <c r="A27" s="18" t="s">
        <v>31</v>
      </c>
      <c r="B27" s="17" t="s">
        <v>30</v>
      </c>
      <c r="C27" s="16">
        <v>11253</v>
      </c>
      <c r="D27" s="16">
        <v>45941</v>
      </c>
      <c r="E27" s="20">
        <f t="shared" si="3"/>
        <v>-34688</v>
      </c>
      <c r="F27" s="16">
        <v>348674</v>
      </c>
      <c r="G27" s="16">
        <v>339740</v>
      </c>
      <c r="H27" s="16">
        <f t="shared" si="4"/>
        <v>8934</v>
      </c>
      <c r="I27" s="2"/>
      <c r="J27" s="2"/>
    </row>
    <row r="28" spans="1:10">
      <c r="A28" s="18" t="s">
        <v>29</v>
      </c>
      <c r="B28" s="17" t="s">
        <v>28</v>
      </c>
      <c r="C28" s="16">
        <v>15</v>
      </c>
      <c r="D28" s="16">
        <v>4289</v>
      </c>
      <c r="E28" s="20">
        <f t="shared" si="3"/>
        <v>-4274</v>
      </c>
      <c r="F28" s="16">
        <v>151</v>
      </c>
      <c r="G28" s="16">
        <v>64750</v>
      </c>
      <c r="H28" s="20">
        <f t="shared" si="4"/>
        <v>-64599</v>
      </c>
      <c r="I28" s="2"/>
      <c r="J28" s="2"/>
    </row>
    <row r="29" spans="1:10">
      <c r="A29" s="18" t="s">
        <v>27</v>
      </c>
      <c r="B29" s="17" t="s">
        <v>26</v>
      </c>
      <c r="C29" s="16">
        <v>101526</v>
      </c>
      <c r="D29" s="16">
        <v>156053</v>
      </c>
      <c r="E29" s="20">
        <f t="shared" si="3"/>
        <v>-54527</v>
      </c>
      <c r="F29" s="16">
        <v>2509413</v>
      </c>
      <c r="G29" s="16">
        <v>1401015</v>
      </c>
      <c r="H29" s="19">
        <f t="shared" si="4"/>
        <v>1108398</v>
      </c>
      <c r="I29" s="2"/>
      <c r="J29" s="2"/>
    </row>
    <row r="30" spans="1:10">
      <c r="A30" s="18" t="s">
        <v>25</v>
      </c>
      <c r="B30" s="17" t="s">
        <v>24</v>
      </c>
      <c r="C30" s="16">
        <v>3044</v>
      </c>
      <c r="D30" s="16">
        <v>129947</v>
      </c>
      <c r="E30" s="20">
        <f t="shared" si="3"/>
        <v>-126903</v>
      </c>
      <c r="F30" s="16">
        <v>105830</v>
      </c>
      <c r="G30" s="16">
        <v>1244232</v>
      </c>
      <c r="H30" s="20">
        <f t="shared" si="4"/>
        <v>-1138402</v>
      </c>
      <c r="I30" s="2"/>
      <c r="J30" s="2"/>
    </row>
    <row r="31" spans="1:10">
      <c r="A31" s="18" t="s">
        <v>23</v>
      </c>
      <c r="B31" s="17" t="s">
        <v>22</v>
      </c>
      <c r="C31" s="16">
        <v>14755</v>
      </c>
      <c r="D31" s="16">
        <v>48197</v>
      </c>
      <c r="E31" s="20">
        <f t="shared" si="3"/>
        <v>-33442</v>
      </c>
      <c r="F31" s="16">
        <v>160920</v>
      </c>
      <c r="G31" s="16">
        <v>215231</v>
      </c>
      <c r="H31" s="20">
        <f t="shared" si="4"/>
        <v>-54311</v>
      </c>
      <c r="I31" s="2"/>
      <c r="J31" s="2"/>
    </row>
    <row r="32" spans="1:10">
      <c r="A32" s="18" t="s">
        <v>21</v>
      </c>
      <c r="B32" s="17" t="s">
        <v>20</v>
      </c>
      <c r="C32" s="16">
        <v>64123</v>
      </c>
      <c r="D32" s="16">
        <v>164186</v>
      </c>
      <c r="E32" s="20">
        <f t="shared" si="3"/>
        <v>-100063</v>
      </c>
      <c r="F32" s="16">
        <v>867818</v>
      </c>
      <c r="G32" s="16">
        <v>1042782</v>
      </c>
      <c r="H32" s="20">
        <f t="shared" si="4"/>
        <v>-174964</v>
      </c>
      <c r="I32" s="2"/>
      <c r="J32" s="2"/>
    </row>
    <row r="33" spans="1:10">
      <c r="A33" s="18" t="s">
        <v>19</v>
      </c>
      <c r="B33" s="17" t="s">
        <v>18</v>
      </c>
      <c r="C33" s="16">
        <v>6392</v>
      </c>
      <c r="D33" s="16">
        <v>126537</v>
      </c>
      <c r="E33" s="20">
        <f t="shared" si="3"/>
        <v>-120145</v>
      </c>
      <c r="F33" s="16">
        <v>137925</v>
      </c>
      <c r="G33" s="16">
        <v>384237</v>
      </c>
      <c r="H33" s="20">
        <f t="shared" si="4"/>
        <v>-246312</v>
      </c>
      <c r="I33" s="2"/>
      <c r="J33" s="2"/>
    </row>
    <row r="34" spans="1:10">
      <c r="A34" s="18" t="s">
        <v>17</v>
      </c>
      <c r="B34" s="17" t="s">
        <v>16</v>
      </c>
      <c r="C34" s="16">
        <v>8566</v>
      </c>
      <c r="D34" s="16">
        <v>16957</v>
      </c>
      <c r="E34" s="20">
        <f t="shared" si="3"/>
        <v>-8391</v>
      </c>
      <c r="F34" s="16">
        <v>699710</v>
      </c>
      <c r="G34" s="16">
        <v>191956</v>
      </c>
      <c r="H34" s="16">
        <f t="shared" si="4"/>
        <v>507754</v>
      </c>
      <c r="I34" s="2"/>
      <c r="J34" s="2"/>
    </row>
    <row r="35" spans="1:10">
      <c r="A35" s="18" t="s">
        <v>15</v>
      </c>
      <c r="B35" s="17" t="s">
        <v>14</v>
      </c>
      <c r="C35" s="16">
        <v>9949</v>
      </c>
      <c r="D35" s="16">
        <v>17534</v>
      </c>
      <c r="E35" s="20">
        <f t="shared" si="3"/>
        <v>-7585</v>
      </c>
      <c r="F35" s="16">
        <v>201599</v>
      </c>
      <c r="G35" s="16">
        <v>127981</v>
      </c>
      <c r="H35" s="16">
        <f t="shared" si="4"/>
        <v>73618</v>
      </c>
      <c r="I35" s="2"/>
      <c r="J35" s="2"/>
    </row>
    <row r="36" spans="1:10">
      <c r="A36" s="18" t="s">
        <v>13</v>
      </c>
      <c r="B36" s="17" t="s">
        <v>12</v>
      </c>
      <c r="C36" s="16">
        <v>593</v>
      </c>
      <c r="D36" s="16">
        <v>6217</v>
      </c>
      <c r="E36" s="20">
        <f t="shared" si="3"/>
        <v>-5624</v>
      </c>
      <c r="F36" s="16">
        <v>9849</v>
      </c>
      <c r="G36" s="16">
        <v>21499</v>
      </c>
      <c r="H36" s="20">
        <f t="shared" si="4"/>
        <v>-11650</v>
      </c>
      <c r="I36" s="2"/>
      <c r="J36" s="2"/>
    </row>
    <row r="37" spans="1:10">
      <c r="A37" s="18" t="s">
        <v>11</v>
      </c>
      <c r="B37" s="17" t="s">
        <v>10</v>
      </c>
      <c r="C37" s="16">
        <v>5135</v>
      </c>
      <c r="D37" s="16">
        <v>36292</v>
      </c>
      <c r="E37" s="20">
        <f t="shared" si="3"/>
        <v>-31157</v>
      </c>
      <c r="F37" s="16">
        <v>101501</v>
      </c>
      <c r="G37" s="16">
        <v>319397</v>
      </c>
      <c r="H37" s="20">
        <f t="shared" si="4"/>
        <v>-217896</v>
      </c>
      <c r="I37" s="2"/>
      <c r="J37" s="2"/>
    </row>
    <row r="38" spans="1:10">
      <c r="A38" s="18" t="s">
        <v>9</v>
      </c>
      <c r="B38" s="17" t="s">
        <v>8</v>
      </c>
      <c r="C38" s="16">
        <v>7305</v>
      </c>
      <c r="D38" s="16">
        <v>70937</v>
      </c>
      <c r="E38" s="20">
        <f t="shared" si="3"/>
        <v>-63632</v>
      </c>
      <c r="F38" s="16">
        <v>229493</v>
      </c>
      <c r="G38" s="16">
        <v>1028103</v>
      </c>
      <c r="H38" s="20">
        <f t="shared" si="4"/>
        <v>-798610</v>
      </c>
      <c r="I38" s="2"/>
      <c r="J38" s="2"/>
    </row>
    <row r="39" spans="1:10">
      <c r="A39" s="18" t="s">
        <v>7</v>
      </c>
      <c r="B39" s="17" t="s">
        <v>6</v>
      </c>
      <c r="C39" s="16">
        <v>9802</v>
      </c>
      <c r="D39" s="16">
        <v>58381</v>
      </c>
      <c r="E39" s="20">
        <f t="shared" si="3"/>
        <v>-48579</v>
      </c>
      <c r="F39" s="16">
        <v>172800</v>
      </c>
      <c r="G39" s="16">
        <v>705936</v>
      </c>
      <c r="H39" s="20">
        <f t="shared" si="4"/>
        <v>-533136</v>
      </c>
      <c r="I39" s="2"/>
      <c r="J39" s="2"/>
    </row>
    <row r="40" spans="1:10">
      <c r="A40" s="18" t="s">
        <v>5</v>
      </c>
      <c r="B40" s="17" t="s">
        <v>4</v>
      </c>
      <c r="C40" s="16">
        <v>53529</v>
      </c>
      <c r="D40" s="16">
        <v>96740</v>
      </c>
      <c r="E40" s="20">
        <f t="shared" si="3"/>
        <v>-43211</v>
      </c>
      <c r="F40" s="16">
        <v>547944</v>
      </c>
      <c r="G40" s="16">
        <v>616984</v>
      </c>
      <c r="H40" s="20">
        <f t="shared" si="4"/>
        <v>-69040</v>
      </c>
      <c r="I40" s="2"/>
      <c r="J40" s="2"/>
    </row>
    <row r="41" spans="1:10">
      <c r="A41" s="18" t="s">
        <v>3</v>
      </c>
      <c r="B41" s="17" t="s">
        <v>2</v>
      </c>
      <c r="C41" s="16">
        <v>6196</v>
      </c>
      <c r="D41" s="16">
        <v>17226</v>
      </c>
      <c r="E41" s="15">
        <f t="shared" si="3"/>
        <v>-11030</v>
      </c>
      <c r="F41" s="16">
        <v>44958</v>
      </c>
      <c r="G41" s="16">
        <v>88533</v>
      </c>
      <c r="H41" s="20">
        <f t="shared" si="4"/>
        <v>-43575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466696</v>
      </c>
      <c r="D42" s="12">
        <f>SUM(D20:D41)</f>
        <v>1957761</v>
      </c>
      <c r="E42" s="11">
        <f t="shared" si="3"/>
        <v>-1491065</v>
      </c>
      <c r="F42" s="12">
        <f>SUM(F20:F41)</f>
        <v>9979057</v>
      </c>
      <c r="G42" s="12">
        <f>SUM(G20:G41)</f>
        <v>46632258</v>
      </c>
      <c r="H42" s="11">
        <f t="shared" si="4"/>
        <v>-36653201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4F02F-6354-452C-B5A7-7A524B7861FB}">
  <sheetPr>
    <tabColor rgb="FF7030A0"/>
  </sheetPr>
  <dimension ref="A1:K44"/>
  <sheetViews>
    <sheetView topLeftCell="A4" workbookViewId="0">
      <selection activeCell="J22" sqref="J22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180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178</v>
      </c>
      <c r="D3" s="33" t="s">
        <v>177</v>
      </c>
      <c r="E3" s="29" t="s">
        <v>83</v>
      </c>
      <c r="F3" s="62" t="s">
        <v>176</v>
      </c>
      <c r="G3" s="62" t="s">
        <v>175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'[6]台灣--大陸'!C5+[6]出口大陸試算!C5</f>
        <v>3930</v>
      </c>
      <c r="D5" s="16">
        <v>1740</v>
      </c>
      <c r="E5" s="59">
        <f t="shared" ref="E5:E11" si="0">(C5-D5)/D5</f>
        <v>1.2586206896551724</v>
      </c>
      <c r="F5" s="16">
        <f>'[6]台灣--大陸'!F5+[6]出口大陸試算!F5</f>
        <v>1679216</v>
      </c>
      <c r="G5" s="16">
        <v>1404336</v>
      </c>
      <c r="H5" s="59">
        <f t="shared" ref="H5:H11" si="1">(F5-G5)/G5</f>
        <v>0.19573663282861081</v>
      </c>
      <c r="I5" s="47">
        <f t="shared" ref="I5:J11" si="2">F5/C5</f>
        <v>427.28142493638677</v>
      </c>
      <c r="J5" s="47">
        <f t="shared" si="2"/>
        <v>807.08965517241381</v>
      </c>
      <c r="K5" s="60">
        <f t="shared" ref="K5:K11" si="3">(I5-J5)/J5</f>
        <v>-0.47058988775527155</v>
      </c>
    </row>
    <row r="6" spans="1:11">
      <c r="A6" s="53" t="s">
        <v>71</v>
      </c>
      <c r="B6" s="52" t="s">
        <v>70</v>
      </c>
      <c r="C6" s="16">
        <f>'[6]台灣--大陸'!C6+[6]出口大陸試算!C6</f>
        <v>276</v>
      </c>
      <c r="D6" s="16">
        <v>914</v>
      </c>
      <c r="E6" s="60">
        <f t="shared" si="0"/>
        <v>-0.69803063457330417</v>
      </c>
      <c r="F6" s="16">
        <f>'[6]台灣--大陸'!F6+[6]出口大陸試算!F6</f>
        <v>130571</v>
      </c>
      <c r="G6" s="16">
        <v>426672</v>
      </c>
      <c r="H6" s="60">
        <f t="shared" si="1"/>
        <v>-0.69397804402444974</v>
      </c>
      <c r="I6" s="47">
        <f t="shared" si="2"/>
        <v>473.08333333333331</v>
      </c>
      <c r="J6" s="47">
        <f t="shared" si="2"/>
        <v>466.81838074398252</v>
      </c>
      <c r="K6" s="59">
        <f t="shared" si="3"/>
        <v>1.3420535368307809E-2</v>
      </c>
    </row>
    <row r="7" spans="1:11">
      <c r="A7" s="49" t="s">
        <v>69</v>
      </c>
      <c r="B7" s="51" t="s">
        <v>68</v>
      </c>
      <c r="C7" s="16">
        <f>'[6]台灣--大陸'!C7+[6]出口大陸試算!C7</f>
        <v>718</v>
      </c>
      <c r="D7" s="16">
        <v>2498</v>
      </c>
      <c r="E7" s="60">
        <f t="shared" si="0"/>
        <v>-0.71257005604483592</v>
      </c>
      <c r="F7" s="16">
        <f>'[6]台灣--大陸'!F7+[6]出口大陸試算!F7</f>
        <v>32215</v>
      </c>
      <c r="G7" s="16">
        <v>88882</v>
      </c>
      <c r="H7" s="60">
        <f t="shared" si="1"/>
        <v>-0.63755316036992871</v>
      </c>
      <c r="I7" s="47">
        <f t="shared" si="2"/>
        <v>44.867688022284121</v>
      </c>
      <c r="J7" s="47">
        <f t="shared" si="2"/>
        <v>35.581265012009609</v>
      </c>
      <c r="K7" s="59">
        <f t="shared" si="3"/>
        <v>0.26099192952077732</v>
      </c>
    </row>
    <row r="8" spans="1:11">
      <c r="A8" s="49" t="s">
        <v>67</v>
      </c>
      <c r="B8" s="51" t="s">
        <v>66</v>
      </c>
      <c r="C8" s="16">
        <f>'[6]台灣--大陸'!C8+[6]出口大陸試算!C8</f>
        <v>125</v>
      </c>
      <c r="D8" s="16">
        <v>356</v>
      </c>
      <c r="E8" s="60">
        <f t="shared" si="0"/>
        <v>-0.648876404494382</v>
      </c>
      <c r="F8" s="16">
        <f>'[6]台灣--大陸'!F8+[6]出口大陸試算!F8</f>
        <v>75645</v>
      </c>
      <c r="G8" s="16">
        <v>163088</v>
      </c>
      <c r="H8" s="60">
        <f t="shared" si="1"/>
        <v>-0.53617065633277738</v>
      </c>
      <c r="I8" s="47">
        <f t="shared" si="2"/>
        <v>605.16</v>
      </c>
      <c r="J8" s="47">
        <f t="shared" si="2"/>
        <v>458.11235955056179</v>
      </c>
      <c r="K8" s="59">
        <f t="shared" si="3"/>
        <v>0.32098597076424995</v>
      </c>
    </row>
    <row r="9" spans="1:11">
      <c r="A9" s="49" t="s">
        <v>65</v>
      </c>
      <c r="B9" s="51" t="s">
        <v>64</v>
      </c>
      <c r="C9" s="16">
        <f>'[6]台灣--大陸'!C9+[6]出口大陸試算!C9</f>
        <v>2837</v>
      </c>
      <c r="D9" s="16">
        <v>2262</v>
      </c>
      <c r="E9" s="59">
        <f t="shared" si="0"/>
        <v>0.2541998231653404</v>
      </c>
      <c r="F9" s="16">
        <f>'[6]台灣--大陸'!F9+[6]出口大陸試算!F9</f>
        <v>2107957</v>
      </c>
      <c r="G9" s="16">
        <v>1948911</v>
      </c>
      <c r="H9" s="59">
        <f t="shared" si="1"/>
        <v>8.160762600241879E-2</v>
      </c>
      <c r="I9" s="47">
        <f t="shared" si="2"/>
        <v>743.02326401127948</v>
      </c>
      <c r="J9" s="47">
        <f t="shared" si="2"/>
        <v>861.58753315649869</v>
      </c>
      <c r="K9" s="60">
        <f t="shared" si="3"/>
        <v>-0.13761140288421886</v>
      </c>
    </row>
    <row r="10" spans="1:11">
      <c r="A10" s="49" t="s">
        <v>63</v>
      </c>
      <c r="B10" s="51" t="s">
        <v>62</v>
      </c>
      <c r="C10" s="16">
        <f>'[6]台灣--大陸'!C10+[6]出口大陸試算!C10</f>
        <v>16533</v>
      </c>
      <c r="D10" s="16">
        <v>12793</v>
      </c>
      <c r="E10" s="59">
        <f t="shared" si="0"/>
        <v>0.29234737747205503</v>
      </c>
      <c r="F10" s="16">
        <f>'[6]台灣--大陸'!F10+[6]出口大陸試算!F10</f>
        <v>16542645</v>
      </c>
      <c r="G10" s="16">
        <v>11791593</v>
      </c>
      <c r="H10" s="59">
        <f t="shared" si="1"/>
        <v>0.40291858784474666</v>
      </c>
      <c r="I10" s="47">
        <f t="shared" si="2"/>
        <v>1000.5833786971511</v>
      </c>
      <c r="J10" s="47">
        <f t="shared" si="2"/>
        <v>921.7222699914015</v>
      </c>
      <c r="K10" s="59">
        <f t="shared" si="3"/>
        <v>8.5558428252455396E-2</v>
      </c>
    </row>
    <row r="11" spans="1:11" ht="17.25" thickBot="1">
      <c r="A11" s="46" t="s">
        <v>61</v>
      </c>
      <c r="B11" s="50" t="s">
        <v>60</v>
      </c>
      <c r="C11" s="43">
        <f>SUM(C5:C10)</f>
        <v>24419</v>
      </c>
      <c r="D11" s="43">
        <f>SUM(D5:D10)</f>
        <v>20563</v>
      </c>
      <c r="E11" s="64">
        <f t="shared" si="0"/>
        <v>0.18752127607839322</v>
      </c>
      <c r="F11" s="43">
        <f>SUM(F5:F10)</f>
        <v>20568249</v>
      </c>
      <c r="G11" s="43">
        <f>SUM(G5:G10)</f>
        <v>15823482</v>
      </c>
      <c r="H11" s="64">
        <f t="shared" si="1"/>
        <v>0.29985606202225273</v>
      </c>
      <c r="I11" s="42">
        <f t="shared" si="2"/>
        <v>842.30513125025595</v>
      </c>
      <c r="J11" s="42">
        <f t="shared" si="2"/>
        <v>769.51232796770898</v>
      </c>
      <c r="K11" s="67">
        <f t="shared" si="3"/>
        <v>9.4596019630762265E-2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v>132</v>
      </c>
      <c r="D13" s="16">
        <v>447</v>
      </c>
      <c r="E13" s="60">
        <f>(C13-D13)/D13</f>
        <v>-0.70469798657718119</v>
      </c>
      <c r="F13" s="16">
        <f>'[6]台灣--大陸'!F13+[6]出口大陸試算!F13</f>
        <v>37456</v>
      </c>
      <c r="G13" s="16">
        <v>172245</v>
      </c>
      <c r="H13" s="60">
        <f>(F13-G13)/G13</f>
        <v>-0.78254230892043308</v>
      </c>
      <c r="I13" s="47">
        <f>F13/C13</f>
        <v>283.75757575757575</v>
      </c>
      <c r="J13" s="47">
        <f>G13/D13</f>
        <v>385.33557046979865</v>
      </c>
      <c r="K13" s="60">
        <f>(I13-J13)/J13</f>
        <v>-0.26360918248055759</v>
      </c>
    </row>
    <row r="14" spans="1:11" ht="17.25" thickBot="1">
      <c r="A14" s="46" t="s">
        <v>1</v>
      </c>
      <c r="B14" s="45" t="s">
        <v>89</v>
      </c>
      <c r="C14" s="43">
        <f>C11+C13</f>
        <v>24551</v>
      </c>
      <c r="D14" s="43">
        <f>D11+D13</f>
        <v>21010</v>
      </c>
      <c r="E14" s="64">
        <f>(C14-D14)/D14</f>
        <v>0.16853879105188005</v>
      </c>
      <c r="F14" s="43">
        <f>F11+F13</f>
        <v>20605705</v>
      </c>
      <c r="G14" s="43">
        <f>G11+G13</f>
        <v>15995727</v>
      </c>
      <c r="H14" s="64">
        <f>(F14-G14)/G14</f>
        <v>0.28820059257075342</v>
      </c>
      <c r="I14" s="42">
        <f>F14/C14</f>
        <v>839.30206508899846</v>
      </c>
      <c r="J14" s="42">
        <f>G14/D14</f>
        <v>761.33874345549737</v>
      </c>
      <c r="K14" s="63">
        <f>(I14-J14)/J14</f>
        <v>0.10240293470374044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179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178</v>
      </c>
      <c r="D18" s="33" t="s">
        <v>177</v>
      </c>
      <c r="E18" s="29" t="s">
        <v>83</v>
      </c>
      <c r="F18" s="62" t="s">
        <v>176</v>
      </c>
      <c r="G18" s="62" t="s">
        <v>175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'[6]台灣--大陸'!C20+[6]出口大陸試算!C20</f>
        <v>1832</v>
      </c>
      <c r="D20" s="16">
        <v>1448</v>
      </c>
      <c r="E20" s="59">
        <f t="shared" ref="E20:E42" si="4">(C20-D20)/D20</f>
        <v>0.26519337016574585</v>
      </c>
      <c r="F20" s="16">
        <f>'[6]台灣--大陸'!F20+[6]出口大陸試算!F20</f>
        <v>174782</v>
      </c>
      <c r="G20" s="16">
        <v>155835</v>
      </c>
      <c r="H20" s="59">
        <f t="shared" ref="H20:H42" si="5">(F20-G20)/G20</f>
        <v>0.12158372637725799</v>
      </c>
      <c r="I20" s="2"/>
      <c r="J20" s="2"/>
    </row>
    <row r="21" spans="1:10">
      <c r="A21" s="18" t="s">
        <v>43</v>
      </c>
      <c r="B21" s="17" t="s">
        <v>42</v>
      </c>
      <c r="C21" s="16">
        <f>'[6]台灣--大陸'!C21+[6]出口大陸試算!C21</f>
        <v>538</v>
      </c>
      <c r="D21" s="16">
        <v>1083</v>
      </c>
      <c r="E21" s="60">
        <f t="shared" si="4"/>
        <v>-0.50323176361957522</v>
      </c>
      <c r="F21" s="16">
        <f>'[6]台灣--大陸'!F21+[6]出口大陸試算!F21</f>
        <v>40659</v>
      </c>
      <c r="G21" s="16">
        <v>112430</v>
      </c>
      <c r="H21" s="60">
        <f t="shared" si="5"/>
        <v>-0.63836164724717603</v>
      </c>
      <c r="I21" s="2"/>
      <c r="J21" s="2"/>
    </row>
    <row r="22" spans="1:10">
      <c r="A22" s="18" t="s">
        <v>41</v>
      </c>
      <c r="B22" s="17" t="s">
        <v>40</v>
      </c>
      <c r="C22" s="16">
        <f>'[6]台灣--大陸'!C22+[6]出口大陸試算!C22</f>
        <v>939338</v>
      </c>
      <c r="D22" s="16">
        <v>934561</v>
      </c>
      <c r="E22" s="59">
        <f t="shared" si="4"/>
        <v>5.1114908497144652E-3</v>
      </c>
      <c r="F22" s="16">
        <f>'[6]台灣--大陸'!F22+[6]出口大陸試算!F22</f>
        <v>24415352</v>
      </c>
      <c r="G22" s="16">
        <v>24892637</v>
      </c>
      <c r="H22" s="60">
        <f t="shared" si="5"/>
        <v>-1.9173742018573605E-2</v>
      </c>
      <c r="I22" s="2"/>
      <c r="J22" s="2"/>
    </row>
    <row r="23" spans="1:10">
      <c r="A23" s="18" t="s">
        <v>39</v>
      </c>
      <c r="B23" s="17" t="s">
        <v>38</v>
      </c>
      <c r="C23" s="16">
        <f>'[6]台灣--大陸'!C23+[6]出口大陸試算!C23</f>
        <v>114598</v>
      </c>
      <c r="D23" s="16">
        <v>117828</v>
      </c>
      <c r="E23" s="60">
        <f t="shared" si="4"/>
        <v>-2.7412839053535663E-2</v>
      </c>
      <c r="F23" s="16">
        <f>'[6]台灣--大陸'!F23+[6]出口大陸試算!F23</f>
        <v>1324777</v>
      </c>
      <c r="G23" s="16">
        <v>1036506</v>
      </c>
      <c r="H23" s="59">
        <f t="shared" si="5"/>
        <v>0.27811802343642972</v>
      </c>
      <c r="I23" s="2"/>
      <c r="J23" s="2"/>
    </row>
    <row r="24" spans="1:10">
      <c r="A24" s="18" t="s">
        <v>37</v>
      </c>
      <c r="B24" s="17" t="s">
        <v>36</v>
      </c>
      <c r="C24" s="16">
        <f>'[6]台灣--大陸'!C24+[6]出口大陸試算!C24</f>
        <v>25959</v>
      </c>
      <c r="D24" s="16">
        <v>30083</v>
      </c>
      <c r="E24" s="60">
        <f t="shared" si="4"/>
        <v>-0.13708739155004487</v>
      </c>
      <c r="F24" s="16">
        <f>'[6]台灣--大陸'!F24+[6]出口大陸試算!F24</f>
        <v>623577</v>
      </c>
      <c r="G24" s="16">
        <v>504089</v>
      </c>
      <c r="H24" s="59">
        <f t="shared" si="5"/>
        <v>0.23703750726558206</v>
      </c>
      <c r="I24" s="2"/>
      <c r="J24" s="2"/>
    </row>
    <row r="25" spans="1:10">
      <c r="A25" s="18" t="s">
        <v>35</v>
      </c>
      <c r="B25" s="17" t="s">
        <v>34</v>
      </c>
      <c r="C25" s="16">
        <f>'[6]台灣--大陸'!C25+[6]出口大陸試算!C25</f>
        <v>25175</v>
      </c>
      <c r="D25" s="16">
        <v>17354</v>
      </c>
      <c r="E25" s="59">
        <f t="shared" si="4"/>
        <v>0.45067419615074333</v>
      </c>
      <c r="F25" s="16">
        <f>'[6]台灣--大陸'!F25+[6]出口大陸試算!F25</f>
        <v>1106537</v>
      </c>
      <c r="G25" s="16">
        <v>1113953</v>
      </c>
      <c r="H25" s="60">
        <f t="shared" si="5"/>
        <v>-6.6573724385140124E-3</v>
      </c>
      <c r="I25" s="2"/>
      <c r="J25" s="2"/>
    </row>
    <row r="26" spans="1:10">
      <c r="A26" s="18" t="s">
        <v>33</v>
      </c>
      <c r="B26" s="17" t="s">
        <v>32</v>
      </c>
      <c r="C26" s="16">
        <f>'[6]台灣--大陸'!C26+[6]出口大陸試算!C26</f>
        <v>56874</v>
      </c>
      <c r="D26" s="16">
        <v>43036</v>
      </c>
      <c r="E26" s="59">
        <f t="shared" si="4"/>
        <v>0.3215447532298541</v>
      </c>
      <c r="F26" s="16">
        <f>'[6]台灣--大陸'!F26+[6]出口大陸試算!F26</f>
        <v>2625643</v>
      </c>
      <c r="G26" s="16">
        <v>2082623</v>
      </c>
      <c r="H26" s="59">
        <f t="shared" si="5"/>
        <v>0.26073850139943716</v>
      </c>
      <c r="I26" s="2"/>
      <c r="J26" s="2"/>
    </row>
    <row r="27" spans="1:10">
      <c r="A27" s="18" t="s">
        <v>31</v>
      </c>
      <c r="B27" s="17" t="s">
        <v>30</v>
      </c>
      <c r="C27" s="16">
        <f>'[6]台灣--大陸'!C27+[6]出口大陸試算!C27</f>
        <v>69344</v>
      </c>
      <c r="D27" s="16">
        <v>93464</v>
      </c>
      <c r="E27" s="60">
        <f t="shared" si="4"/>
        <v>-0.25806727724043482</v>
      </c>
      <c r="F27" s="16">
        <f>'[6]台灣--大陸'!F27+[6]出口大陸試算!F27</f>
        <v>2102847</v>
      </c>
      <c r="G27" s="16">
        <v>2480129</v>
      </c>
      <c r="H27" s="60">
        <f t="shared" si="5"/>
        <v>-0.15212192591595033</v>
      </c>
      <c r="I27" s="2"/>
      <c r="J27" s="2"/>
    </row>
    <row r="28" spans="1:10">
      <c r="A28" s="18" t="s">
        <v>29</v>
      </c>
      <c r="B28" s="17" t="s">
        <v>28</v>
      </c>
      <c r="C28" s="16">
        <f>'[6]台灣--大陸'!C28+[6]出口大陸試算!C28</f>
        <v>392</v>
      </c>
      <c r="D28" s="16">
        <v>306</v>
      </c>
      <c r="E28" s="59">
        <f t="shared" si="4"/>
        <v>0.28104575163398693</v>
      </c>
      <c r="F28" s="16">
        <f>'[6]台灣--大陸'!F28+[6]出口大陸試算!F28</f>
        <v>7268</v>
      </c>
      <c r="G28" s="16">
        <v>51940</v>
      </c>
      <c r="H28" s="60">
        <f t="shared" si="5"/>
        <v>-0.86006931074316517</v>
      </c>
      <c r="I28" s="2"/>
      <c r="J28" s="2"/>
    </row>
    <row r="29" spans="1:10">
      <c r="A29" s="18" t="s">
        <v>27</v>
      </c>
      <c r="B29" s="17" t="s">
        <v>26</v>
      </c>
      <c r="C29" s="16">
        <f>'[6]台灣--大陸'!C29+[6]出口大陸試算!C29</f>
        <v>714219</v>
      </c>
      <c r="D29" s="16">
        <v>526304</v>
      </c>
      <c r="E29" s="59">
        <f t="shared" si="4"/>
        <v>0.35704649784155162</v>
      </c>
      <c r="F29" s="16">
        <f>'[6]台灣--大陸'!F29+[6]出口大陸試算!F29</f>
        <v>17505703</v>
      </c>
      <c r="G29" s="16">
        <v>12262792</v>
      </c>
      <c r="H29" s="59">
        <f t="shared" si="5"/>
        <v>0.42754627168103315</v>
      </c>
      <c r="I29" s="2"/>
      <c r="J29" s="2"/>
    </row>
    <row r="30" spans="1:10">
      <c r="A30" s="18" t="s">
        <v>25</v>
      </c>
      <c r="B30" s="17" t="s">
        <v>24</v>
      </c>
      <c r="C30" s="16">
        <f>'[6]台灣--大陸'!C30+[6]出口大陸試算!C30</f>
        <v>18872</v>
      </c>
      <c r="D30" s="16">
        <v>74171</v>
      </c>
      <c r="E30" s="60">
        <f t="shared" si="4"/>
        <v>-0.74556093351849106</v>
      </c>
      <c r="F30" s="16">
        <f>'[6]台灣--大陸'!F30+[6]出口大陸試算!F30</f>
        <v>694700</v>
      </c>
      <c r="G30" s="16">
        <v>1597289</v>
      </c>
      <c r="H30" s="60">
        <f t="shared" si="5"/>
        <v>-0.56507557492726734</v>
      </c>
      <c r="I30" s="2"/>
      <c r="J30" s="2"/>
    </row>
    <row r="31" spans="1:10">
      <c r="A31" s="18" t="s">
        <v>23</v>
      </c>
      <c r="B31" s="17" t="s">
        <v>22</v>
      </c>
      <c r="C31" s="16">
        <f>'[6]台灣--大陸'!C31+[6]出口大陸試算!C31</f>
        <v>159267</v>
      </c>
      <c r="D31" s="16">
        <v>147673</v>
      </c>
      <c r="E31" s="59">
        <f t="shared" si="4"/>
        <v>7.8511305384193458E-2</v>
      </c>
      <c r="F31" s="16">
        <f>'[6]台灣--大陸'!F31+[6]出口大陸試算!F31</f>
        <v>1529994</v>
      </c>
      <c r="G31" s="16">
        <v>1233971</v>
      </c>
      <c r="H31" s="59">
        <f t="shared" si="5"/>
        <v>0.23989461664820325</v>
      </c>
      <c r="I31" s="2"/>
      <c r="J31" s="2"/>
    </row>
    <row r="32" spans="1:10">
      <c r="A32" s="18" t="s">
        <v>21</v>
      </c>
      <c r="B32" s="17" t="s">
        <v>20</v>
      </c>
      <c r="C32" s="16">
        <f>'[6]台灣--大陸'!C32+[6]出口大陸試算!C32</f>
        <v>301669</v>
      </c>
      <c r="D32" s="16">
        <v>376177</v>
      </c>
      <c r="E32" s="60">
        <f t="shared" si="4"/>
        <v>-0.19806633579405439</v>
      </c>
      <c r="F32" s="16">
        <f>'[6]台灣--大陸'!F32+[6]出口大陸試算!F32</f>
        <v>5680091</v>
      </c>
      <c r="G32" s="16">
        <v>4813019</v>
      </c>
      <c r="H32" s="59">
        <f t="shared" si="5"/>
        <v>0.18015137692163691</v>
      </c>
      <c r="I32" s="2"/>
      <c r="J32" s="2"/>
    </row>
    <row r="33" spans="1:10">
      <c r="A33" s="18" t="s">
        <v>19</v>
      </c>
      <c r="B33" s="17" t="s">
        <v>18</v>
      </c>
      <c r="C33" s="16">
        <f>'[6]台灣--大陸'!C33+[6]出口大陸試算!C33</f>
        <v>68402</v>
      </c>
      <c r="D33" s="16">
        <v>93126</v>
      </c>
      <c r="E33" s="60">
        <f t="shared" si="4"/>
        <v>-0.2654897665528424</v>
      </c>
      <c r="F33" s="16">
        <f>'[6]台灣--大陸'!F33+[6]出口大陸試算!F33</f>
        <v>1163441</v>
      </c>
      <c r="G33" s="16">
        <v>1446018</v>
      </c>
      <c r="H33" s="60">
        <f t="shared" si="5"/>
        <v>-0.19541734611878966</v>
      </c>
      <c r="I33" s="2"/>
      <c r="J33" s="2"/>
    </row>
    <row r="34" spans="1:10">
      <c r="A34" s="18" t="s">
        <v>17</v>
      </c>
      <c r="B34" s="17" t="s">
        <v>16</v>
      </c>
      <c r="C34" s="16">
        <f>'[6]台灣--大陸'!C34+[6]出口大陸試算!C34</f>
        <v>51860</v>
      </c>
      <c r="D34" s="16">
        <v>37441</v>
      </c>
      <c r="E34" s="59">
        <f t="shared" si="4"/>
        <v>0.38511257712133756</v>
      </c>
      <c r="F34" s="16">
        <f>'[6]台灣--大陸'!F34+[6]出口大陸試算!F34</f>
        <v>4135700</v>
      </c>
      <c r="G34" s="16">
        <v>3469051</v>
      </c>
      <c r="H34" s="59">
        <f t="shared" si="5"/>
        <v>0.19217042355387684</v>
      </c>
      <c r="I34" s="2"/>
      <c r="J34" s="2"/>
    </row>
    <row r="35" spans="1:10">
      <c r="A35" s="18" t="s">
        <v>15</v>
      </c>
      <c r="B35" s="17" t="s">
        <v>14</v>
      </c>
      <c r="C35" s="16">
        <f>'[6]台灣--大陸'!C35+[6]出口大陸試算!C35</f>
        <v>52738</v>
      </c>
      <c r="D35" s="16">
        <v>44267</v>
      </c>
      <c r="E35" s="59">
        <f t="shared" si="4"/>
        <v>0.19136151083199673</v>
      </c>
      <c r="F35" s="16">
        <f>'[6]台灣--大陸'!F35+[6]出口大陸試算!F35</f>
        <v>1628578</v>
      </c>
      <c r="G35" s="16">
        <v>1171808</v>
      </c>
      <c r="H35" s="59">
        <f t="shared" si="5"/>
        <v>0.38979935279499711</v>
      </c>
      <c r="I35" s="2"/>
      <c r="J35" s="2"/>
    </row>
    <row r="36" spans="1:10">
      <c r="A36" s="18" t="s">
        <v>13</v>
      </c>
      <c r="B36" s="17" t="s">
        <v>12</v>
      </c>
      <c r="C36" s="16">
        <f>'[6]台灣--大陸'!C36+[6]出口大陸試算!C36</f>
        <v>39728</v>
      </c>
      <c r="D36" s="16">
        <v>71333</v>
      </c>
      <c r="E36" s="60">
        <f t="shared" si="4"/>
        <v>-0.44306281805055164</v>
      </c>
      <c r="F36" s="16">
        <f>'[6]台灣--大陸'!F36+[6]出口大陸試算!F36</f>
        <v>140239</v>
      </c>
      <c r="G36" s="16">
        <v>334724</v>
      </c>
      <c r="H36" s="60">
        <f t="shared" si="5"/>
        <v>-0.58103093892281399</v>
      </c>
      <c r="I36" s="2"/>
      <c r="J36" s="2"/>
    </row>
    <row r="37" spans="1:10">
      <c r="A37" s="18" t="s">
        <v>11</v>
      </c>
      <c r="B37" s="17" t="s">
        <v>10</v>
      </c>
      <c r="C37" s="16">
        <f>'[6]台灣--大陸'!C37+[6]出口大陸試算!C37</f>
        <v>47736</v>
      </c>
      <c r="D37" s="16">
        <v>39537</v>
      </c>
      <c r="E37" s="59">
        <f t="shared" si="4"/>
        <v>0.20737536990666972</v>
      </c>
      <c r="F37" s="16">
        <f>'[6]台灣--大陸'!F37+[6]出口大陸試算!F37</f>
        <v>974216</v>
      </c>
      <c r="G37" s="16">
        <v>794517</v>
      </c>
      <c r="H37" s="59">
        <f t="shared" si="5"/>
        <v>0.22617388929374702</v>
      </c>
      <c r="I37" s="2"/>
      <c r="J37" s="2"/>
    </row>
    <row r="38" spans="1:10">
      <c r="A38" s="18" t="s">
        <v>9</v>
      </c>
      <c r="B38" s="17" t="s">
        <v>8</v>
      </c>
      <c r="C38" s="16">
        <f>'[6]台灣--大陸'!C38+[6]出口大陸試算!C38</f>
        <v>68649</v>
      </c>
      <c r="D38" s="16">
        <v>47722</v>
      </c>
      <c r="E38" s="59">
        <f t="shared" si="4"/>
        <v>0.43851892209044047</v>
      </c>
      <c r="F38" s="16">
        <f>'[6]台灣--大陸'!F38+[6]出口大陸試算!F38</f>
        <v>1752048</v>
      </c>
      <c r="G38" s="16">
        <v>1172023</v>
      </c>
      <c r="H38" s="59">
        <f t="shared" si="5"/>
        <v>0.49489216508549749</v>
      </c>
      <c r="I38" s="2"/>
      <c r="J38" s="2"/>
    </row>
    <row r="39" spans="1:10">
      <c r="A39" s="18" t="s">
        <v>7</v>
      </c>
      <c r="B39" s="17" t="s">
        <v>6</v>
      </c>
      <c r="C39" s="16">
        <f>'[6]台灣--大陸'!C39+[6]出口大陸試算!C39</f>
        <v>104234</v>
      </c>
      <c r="D39" s="16">
        <v>65622</v>
      </c>
      <c r="E39" s="59">
        <f t="shared" si="4"/>
        <v>0.58840023162963639</v>
      </c>
      <c r="F39" s="16">
        <f>'[6]台灣--大陸'!F39+[6]出口大陸試算!F39</f>
        <v>1727382</v>
      </c>
      <c r="G39" s="16">
        <v>1282999</v>
      </c>
      <c r="H39" s="59">
        <f t="shared" si="5"/>
        <v>0.34636270176360229</v>
      </c>
      <c r="I39" s="2"/>
      <c r="J39" s="2"/>
    </row>
    <row r="40" spans="1:10">
      <c r="A40" s="18" t="s">
        <v>5</v>
      </c>
      <c r="B40" s="17" t="s">
        <v>4</v>
      </c>
      <c r="C40" s="16">
        <f>'[6]台灣--大陸'!C40+[6]出口大陸試算!C40</f>
        <v>437164</v>
      </c>
      <c r="D40" s="16">
        <v>636562</v>
      </c>
      <c r="E40" s="60">
        <f t="shared" si="4"/>
        <v>-0.31324207225690504</v>
      </c>
      <c r="F40" s="16">
        <f>'[6]台灣--大陸'!F40+[6]出口大陸試算!F40</f>
        <v>3840752</v>
      </c>
      <c r="G40" s="16">
        <v>4528853</v>
      </c>
      <c r="H40" s="60">
        <f t="shared" si="5"/>
        <v>-0.1519371461162462</v>
      </c>
      <c r="I40" s="2"/>
      <c r="J40" s="2"/>
    </row>
    <row r="41" spans="1:10">
      <c r="A41" s="18" t="s">
        <v>3</v>
      </c>
      <c r="B41" s="17" t="s">
        <v>2</v>
      </c>
      <c r="C41" s="16">
        <f>'[6]台灣--大陸'!C41+[6]出口大陸試算!C41</f>
        <v>48712</v>
      </c>
      <c r="D41" s="16">
        <v>51332</v>
      </c>
      <c r="E41" s="60">
        <f t="shared" si="4"/>
        <v>-5.1040286760695081E-2</v>
      </c>
      <c r="F41" s="16">
        <f>'[6]台灣--大陸'!F41+[6]出口大陸試算!F41</f>
        <v>373191</v>
      </c>
      <c r="G41" s="16">
        <v>424050</v>
      </c>
      <c r="H41" s="60">
        <f t="shared" si="5"/>
        <v>-0.11993632826317652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3347300</v>
      </c>
      <c r="D42" s="58">
        <f>SUM(D20:D41)</f>
        <v>3450430</v>
      </c>
      <c r="E42" s="82">
        <f t="shared" si="4"/>
        <v>-2.9889028324005994E-2</v>
      </c>
      <c r="F42" s="58">
        <f>SUM(F20:F41)</f>
        <v>73567477</v>
      </c>
      <c r="G42" s="58">
        <f>SUM(G20:G41)</f>
        <v>66961256</v>
      </c>
      <c r="H42" s="57">
        <f t="shared" si="5"/>
        <v>9.865736389413006E-2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15748031496062992" right="0.15748031496062992" top="0.15748031496062992" bottom="0.15748031496062992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32D5-D00B-41D3-BCF2-C2A596161257}">
  <sheetPr>
    <tabColor rgb="FF7030A0"/>
  </sheetPr>
  <dimension ref="A1:K44"/>
  <sheetViews>
    <sheetView workbookViewId="0">
      <selection sqref="A1:XFD1048576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182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178</v>
      </c>
      <c r="D3" s="33" t="s">
        <v>177</v>
      </c>
      <c r="E3" s="29" t="s">
        <v>97</v>
      </c>
      <c r="F3" s="62" t="s">
        <v>176</v>
      </c>
      <c r="G3" s="62" t="s">
        <v>175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'[6]台灣--大陸'!D5+[6]自大陸進口試算!C5</f>
        <v>43355</v>
      </c>
      <c r="D5" s="16">
        <v>91979</v>
      </c>
      <c r="E5" s="60">
        <f t="shared" ref="E5:E11" si="0">(C5-D5)/D5</f>
        <v>-0.52864240750606117</v>
      </c>
      <c r="F5" s="16">
        <f>'[6]台灣--大陸'!G5+[6]自大陸進口試算!F5</f>
        <v>2581892</v>
      </c>
      <c r="G5" s="16">
        <v>5147892</v>
      </c>
      <c r="H5" s="60">
        <f t="shared" ref="H5:H11" si="1">(F5-G5)/G5</f>
        <v>-0.49845645557443707</v>
      </c>
      <c r="I5" s="47">
        <f t="shared" ref="I5:J11" si="2">F5/C5</f>
        <v>59.552346903471339</v>
      </c>
      <c r="J5" s="47">
        <f t="shared" si="2"/>
        <v>55.968123158547058</v>
      </c>
      <c r="K5" s="59">
        <f t="shared" ref="K5:K11" si="3">(I5-J5)/J5</f>
        <v>6.4040449145862113E-2</v>
      </c>
    </row>
    <row r="6" spans="1:11">
      <c r="A6" s="53" t="s">
        <v>71</v>
      </c>
      <c r="B6" s="52" t="s">
        <v>70</v>
      </c>
      <c r="C6" s="16">
        <f>'[6]台灣--大陸'!D6+[6]自大陸進口試算!C6</f>
        <v>37786</v>
      </c>
      <c r="D6" s="16">
        <v>46966</v>
      </c>
      <c r="E6" s="60">
        <f t="shared" si="0"/>
        <v>-0.1954605459268407</v>
      </c>
      <c r="F6" s="16">
        <f>'[6]台灣--大陸'!G6+[6]自大陸進口試算!F6</f>
        <v>2338614</v>
      </c>
      <c r="G6" s="16">
        <v>2352448</v>
      </c>
      <c r="H6" s="60">
        <f t="shared" si="1"/>
        <v>-5.8806825910710887E-3</v>
      </c>
      <c r="I6" s="47">
        <f t="shared" si="2"/>
        <v>61.891017837294235</v>
      </c>
      <c r="J6" s="47">
        <f t="shared" si="2"/>
        <v>50.088319209641014</v>
      </c>
      <c r="K6" s="59">
        <f t="shared" si="3"/>
        <v>0.2356377457637156</v>
      </c>
    </row>
    <row r="7" spans="1:11">
      <c r="A7" s="49" t="s">
        <v>69</v>
      </c>
      <c r="B7" s="51" t="s">
        <v>68</v>
      </c>
      <c r="C7" s="16">
        <f>'[6]台灣--大陸'!D7+[6]自大陸進口試算!C7</f>
        <v>60278</v>
      </c>
      <c r="D7" s="16">
        <v>58547</v>
      </c>
      <c r="E7" s="59">
        <f t="shared" si="0"/>
        <v>2.9565989717662732E-2</v>
      </c>
      <c r="F7" s="16">
        <f>'[6]台灣--大陸'!G7+[6]自大陸進口試算!F7</f>
        <v>2375839</v>
      </c>
      <c r="G7" s="16">
        <v>1987654</v>
      </c>
      <c r="H7" s="59">
        <f t="shared" si="1"/>
        <v>0.19529807501708044</v>
      </c>
      <c r="I7" s="47">
        <f t="shared" si="2"/>
        <v>39.414695245363149</v>
      </c>
      <c r="J7" s="47">
        <f t="shared" si="2"/>
        <v>33.949715613097169</v>
      </c>
      <c r="K7" s="59">
        <f t="shared" si="3"/>
        <v>0.16097276615058573</v>
      </c>
    </row>
    <row r="8" spans="1:11">
      <c r="A8" s="49" t="s">
        <v>67</v>
      </c>
      <c r="B8" s="51" t="s">
        <v>66</v>
      </c>
      <c r="C8" s="16">
        <f>'[6]台灣--大陸'!D8+[6]自大陸進口試算!C8</f>
        <v>54415</v>
      </c>
      <c r="D8" s="16">
        <v>179912</v>
      </c>
      <c r="E8" s="60">
        <f t="shared" si="0"/>
        <v>-0.69754657832718214</v>
      </c>
      <c r="F8" s="16">
        <f>'[6]台灣--大陸'!G8+[6]自大陸進口試算!F8</f>
        <v>4822186</v>
      </c>
      <c r="G8" s="16">
        <v>12033557</v>
      </c>
      <c r="H8" s="60">
        <f t="shared" si="1"/>
        <v>-0.59927176976848995</v>
      </c>
      <c r="I8" s="47">
        <f t="shared" si="2"/>
        <v>88.618689699531373</v>
      </c>
      <c r="J8" s="47">
        <f t="shared" si="2"/>
        <v>66.885794166036732</v>
      </c>
      <c r="K8" s="59">
        <f t="shared" si="3"/>
        <v>0.32492543154298331</v>
      </c>
    </row>
    <row r="9" spans="1:11">
      <c r="A9" s="49" t="s">
        <v>65</v>
      </c>
      <c r="B9" s="51" t="s">
        <v>64</v>
      </c>
      <c r="C9" s="16">
        <f>'[6]台灣--大陸'!D9+[6]自大陸進口試算!C9</f>
        <v>9977</v>
      </c>
      <c r="D9" s="16">
        <v>16293</v>
      </c>
      <c r="E9" s="60">
        <f t="shared" si="0"/>
        <v>-0.38765113852574723</v>
      </c>
      <c r="F9" s="16">
        <f>'[6]台灣--大陸'!G9+[6]自大陸進口試算!F9</f>
        <v>1198554</v>
      </c>
      <c r="G9" s="16">
        <v>1492747</v>
      </c>
      <c r="H9" s="60">
        <f t="shared" si="1"/>
        <v>-0.19708162200292481</v>
      </c>
      <c r="I9" s="47">
        <f t="shared" si="2"/>
        <v>120.13170291670843</v>
      </c>
      <c r="J9" s="47">
        <f t="shared" si="2"/>
        <v>91.6189160989382</v>
      </c>
      <c r="K9" s="59">
        <f t="shared" si="3"/>
        <v>0.31121069787574879</v>
      </c>
    </row>
    <row r="10" spans="1:11">
      <c r="A10" s="49" t="s">
        <v>63</v>
      </c>
      <c r="B10" s="51" t="s">
        <v>62</v>
      </c>
      <c r="C10" s="16">
        <f>'[6]台灣--大陸'!D10+[6]自大陸進口試算!C10</f>
        <v>9565</v>
      </c>
      <c r="D10" s="16">
        <v>12640</v>
      </c>
      <c r="E10" s="60">
        <f t="shared" si="0"/>
        <v>-0.24327531645569619</v>
      </c>
      <c r="F10" s="16">
        <f>'[6]台灣--大陸'!G10+[6]自大陸進口試算!F10</f>
        <v>1452352</v>
      </c>
      <c r="G10" s="16">
        <v>2451252</v>
      </c>
      <c r="H10" s="60">
        <f t="shared" si="1"/>
        <v>-0.40750604181047073</v>
      </c>
      <c r="I10" s="47">
        <f t="shared" si="2"/>
        <v>151.84025091479353</v>
      </c>
      <c r="J10" s="47">
        <f t="shared" si="2"/>
        <v>193.92816455696203</v>
      </c>
      <c r="K10" s="60">
        <f t="shared" si="3"/>
        <v>-0.21702837098634079</v>
      </c>
    </row>
    <row r="11" spans="1:11" ht="17.25" thickBot="1">
      <c r="A11" s="46" t="s">
        <v>61</v>
      </c>
      <c r="B11" s="50" t="s">
        <v>60</v>
      </c>
      <c r="C11" s="43">
        <f>SUM(C5:C10)</f>
        <v>215376</v>
      </c>
      <c r="D11" s="43">
        <f>SUM(D5:D10)</f>
        <v>406337</v>
      </c>
      <c r="E11" s="73">
        <f t="shared" si="0"/>
        <v>-0.46995720301129357</v>
      </c>
      <c r="F11" s="43">
        <f>SUM(F5:F10)</f>
        <v>14769437</v>
      </c>
      <c r="G11" s="43">
        <f>SUM(G5:G10)</f>
        <v>25465550</v>
      </c>
      <c r="H11" s="73">
        <f t="shared" si="1"/>
        <v>-0.42002285440526516</v>
      </c>
      <c r="I11" s="42">
        <f t="shared" si="2"/>
        <v>68.575129076591637</v>
      </c>
      <c r="J11" s="42">
        <f t="shared" si="2"/>
        <v>62.671009531497255</v>
      </c>
      <c r="K11" s="72">
        <f t="shared" si="3"/>
        <v>9.4208144870030916E-2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'[6]台灣--大陸'!D13+[6]自大陸進口試算!C13</f>
        <v>3289</v>
      </c>
      <c r="D13" s="16">
        <v>12206</v>
      </c>
      <c r="E13" s="60">
        <f>(C13-D13)/D13</f>
        <v>-0.73054235621825336</v>
      </c>
      <c r="F13" s="16">
        <f>'[6]台灣--大陸'!G13+[6]自大陸進口試算!F13</f>
        <v>305991</v>
      </c>
      <c r="G13" s="16">
        <v>1345294</v>
      </c>
      <c r="H13" s="60">
        <f>(F13-G13)/G13</f>
        <v>-0.77254711609506921</v>
      </c>
      <c r="I13" s="47">
        <f>F13/C13</f>
        <v>93.034660991182733</v>
      </c>
      <c r="J13" s="47">
        <f>G13/D13</f>
        <v>110.21579551040472</v>
      </c>
      <c r="K13" s="60">
        <f>(I13-J13)/J13</f>
        <v>-0.15588631774290493</v>
      </c>
    </row>
    <row r="14" spans="1:11" ht="17.25" thickBot="1">
      <c r="A14" s="46" t="s">
        <v>1</v>
      </c>
      <c r="B14" s="45" t="s">
        <v>89</v>
      </c>
      <c r="C14" s="43">
        <f>C11+C13</f>
        <v>218665</v>
      </c>
      <c r="D14" s="43">
        <f>D11+D13</f>
        <v>418543</v>
      </c>
      <c r="E14" s="73">
        <f>(C14-D14)/D14</f>
        <v>-0.47755666681798525</v>
      </c>
      <c r="F14" s="43">
        <f>F11+F13</f>
        <v>15075428</v>
      </c>
      <c r="G14" s="43">
        <f>G11+G13</f>
        <v>26810844</v>
      </c>
      <c r="H14" s="73">
        <f>(F14-G14)/G14</f>
        <v>-0.43771154686514158</v>
      </c>
      <c r="I14" s="42">
        <f>F14/C14</f>
        <v>68.943031577984584</v>
      </c>
      <c r="J14" s="42">
        <f>G14/D14</f>
        <v>64.057561588653968</v>
      </c>
      <c r="K14" s="72">
        <f>(I14-J14)/J14</f>
        <v>7.6266874170182936E-2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181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178</v>
      </c>
      <c r="D18" s="33" t="s">
        <v>177</v>
      </c>
      <c r="E18" s="29" t="s">
        <v>97</v>
      </c>
      <c r="F18" s="62" t="s">
        <v>176</v>
      </c>
      <c r="G18" s="62" t="s">
        <v>175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'[6]台灣--大陸'!D20+[6]自大陸進口試算!C20</f>
        <v>28744</v>
      </c>
      <c r="D20" s="16">
        <v>32552</v>
      </c>
      <c r="E20" s="60">
        <f t="shared" ref="E20:E42" si="4">(C20-D20)/D20</f>
        <v>-0.11698205947407225</v>
      </c>
      <c r="F20" s="16">
        <f>'[6]台灣--大陸'!G20+[6]自大陸進口試算!F20</f>
        <v>920362</v>
      </c>
      <c r="G20" s="16">
        <v>650968</v>
      </c>
      <c r="H20" s="59">
        <f t="shared" ref="H20:H42" si="5">(F20-G20)/G20</f>
        <v>0.41383601037224566</v>
      </c>
      <c r="I20" s="2"/>
      <c r="J20" s="2"/>
    </row>
    <row r="21" spans="1:10">
      <c r="A21" s="18" t="s">
        <v>43</v>
      </c>
      <c r="B21" s="17" t="s">
        <v>42</v>
      </c>
      <c r="C21" s="16">
        <f>'[6]台灣--大陸'!D21+[6]自大陸進口試算!C21</f>
        <v>12277</v>
      </c>
      <c r="D21" s="16">
        <v>21928</v>
      </c>
      <c r="E21" s="60">
        <f t="shared" si="4"/>
        <v>-0.44012221816855163</v>
      </c>
      <c r="F21" s="16">
        <f>'[6]台灣--大陸'!G21+[6]自大陸進口試算!F21</f>
        <v>513236</v>
      </c>
      <c r="G21" s="16">
        <v>497726</v>
      </c>
      <c r="H21" s="59">
        <f t="shared" si="5"/>
        <v>3.1161723518562421E-2</v>
      </c>
      <c r="I21" s="2"/>
      <c r="J21" s="2"/>
    </row>
    <row r="22" spans="1:10">
      <c r="A22" s="18" t="s">
        <v>41</v>
      </c>
      <c r="B22" s="17" t="s">
        <v>40</v>
      </c>
      <c r="C22" s="16">
        <f>'[6]台灣--大陸'!D22+[6]自大陸進口試算!C22</f>
        <v>4644808</v>
      </c>
      <c r="D22" s="16">
        <v>4553489</v>
      </c>
      <c r="E22" s="59">
        <f t="shared" si="4"/>
        <v>2.0054731657416981E-2</v>
      </c>
      <c r="F22" s="16">
        <f>'[6]台灣--大陸'!G22+[6]自大陸進口試算!F22</f>
        <v>178957617</v>
      </c>
      <c r="G22" s="16">
        <v>151328516</v>
      </c>
      <c r="H22" s="59">
        <f t="shared" si="5"/>
        <v>0.18257696388167846</v>
      </c>
      <c r="I22" s="2"/>
      <c r="J22" s="2"/>
    </row>
    <row r="23" spans="1:10">
      <c r="A23" s="18" t="s">
        <v>39</v>
      </c>
      <c r="B23" s="17" t="s">
        <v>38</v>
      </c>
      <c r="C23" s="16">
        <f>'[6]台灣--大陸'!D23+[6]自大陸進口試算!C23</f>
        <v>474949</v>
      </c>
      <c r="D23" s="16">
        <v>441769</v>
      </c>
      <c r="E23" s="59">
        <f t="shared" si="4"/>
        <v>7.5107126122475776E-2</v>
      </c>
      <c r="F23" s="16">
        <f>'[6]台灣--大陸'!G23+[6]自大陸進口試算!F23</f>
        <v>19538139</v>
      </c>
      <c r="G23" s="16">
        <v>13583646</v>
      </c>
      <c r="H23" s="59">
        <f t="shared" si="5"/>
        <v>0.43835749253182837</v>
      </c>
      <c r="I23" s="2"/>
      <c r="J23" s="2"/>
    </row>
    <row r="24" spans="1:10">
      <c r="A24" s="18" t="s">
        <v>37</v>
      </c>
      <c r="B24" s="17" t="s">
        <v>36</v>
      </c>
      <c r="C24" s="16">
        <f>'[6]台灣--大陸'!D24+[6]自大陸進口試算!C24</f>
        <v>21013</v>
      </c>
      <c r="D24" s="16">
        <v>21602</v>
      </c>
      <c r="E24" s="60">
        <f t="shared" si="4"/>
        <v>-2.7265993889454679E-2</v>
      </c>
      <c r="F24" s="16">
        <f>'[6]台灣--大陸'!G24+[6]自大陸進口試算!F24</f>
        <v>78899</v>
      </c>
      <c r="G24" s="16">
        <v>112323</v>
      </c>
      <c r="H24" s="60">
        <f t="shared" si="5"/>
        <v>-0.29757039965100646</v>
      </c>
      <c r="I24" s="2"/>
      <c r="J24" s="2"/>
    </row>
    <row r="25" spans="1:10">
      <c r="A25" s="18" t="s">
        <v>35</v>
      </c>
      <c r="B25" s="17" t="s">
        <v>34</v>
      </c>
      <c r="C25" s="16">
        <f>'[6]台灣--大陸'!D25+[6]自大陸進口試算!C25</f>
        <v>183852</v>
      </c>
      <c r="D25" s="16">
        <v>138764</v>
      </c>
      <c r="E25" s="59">
        <f t="shared" si="4"/>
        <v>0.32492577325531119</v>
      </c>
      <c r="F25" s="16">
        <f>'[6]台灣--大陸'!G25+[6]自大陸進口試算!F25</f>
        <v>901401</v>
      </c>
      <c r="G25" s="16">
        <v>1314172</v>
      </c>
      <c r="H25" s="60">
        <f t="shared" si="5"/>
        <v>-0.31409206709624005</v>
      </c>
      <c r="I25" s="2"/>
      <c r="J25" s="2"/>
    </row>
    <row r="26" spans="1:10">
      <c r="A26" s="18" t="s">
        <v>33</v>
      </c>
      <c r="B26" s="17" t="s">
        <v>32</v>
      </c>
      <c r="C26" s="16">
        <f>'[6]台灣--大陸'!D26+[6]自大陸進口試算!C26</f>
        <v>696280</v>
      </c>
      <c r="D26" s="16">
        <v>587041</v>
      </c>
      <c r="E26" s="59">
        <f t="shared" si="4"/>
        <v>0.18608410656155192</v>
      </c>
      <c r="F26" s="16">
        <f>'[6]台灣--大陸'!G26+[6]自大陸進口試算!F26</f>
        <v>7772249</v>
      </c>
      <c r="G26" s="16">
        <v>5465856</v>
      </c>
      <c r="H26" s="59">
        <f t="shared" si="5"/>
        <v>0.42196373267060089</v>
      </c>
      <c r="I26" s="2"/>
      <c r="J26" s="2"/>
    </row>
    <row r="27" spans="1:10">
      <c r="A27" s="18" t="s">
        <v>31</v>
      </c>
      <c r="B27" s="17" t="s">
        <v>30</v>
      </c>
      <c r="C27" s="16">
        <f>'[6]台灣--大陸'!D27+[6]自大陸進口試算!C27</f>
        <v>272911</v>
      </c>
      <c r="D27" s="16">
        <v>191347</v>
      </c>
      <c r="E27" s="59">
        <f t="shared" si="4"/>
        <v>0.42626223562428467</v>
      </c>
      <c r="F27" s="16">
        <f>'[6]台灣--大陸'!G27+[6]自大陸進口試算!F27</f>
        <v>1980787</v>
      </c>
      <c r="G27" s="16">
        <v>1590475</v>
      </c>
      <c r="H27" s="59">
        <f t="shared" si="5"/>
        <v>0.24540593219006901</v>
      </c>
      <c r="I27" s="2"/>
      <c r="J27" s="2"/>
    </row>
    <row r="28" spans="1:10">
      <c r="A28" s="18" t="s">
        <v>29</v>
      </c>
      <c r="B28" s="17" t="s">
        <v>28</v>
      </c>
      <c r="C28" s="16">
        <f>'[6]台灣--大陸'!D28+[6]自大陸進口試算!C28</f>
        <v>19385</v>
      </c>
      <c r="D28" s="16">
        <v>46280</v>
      </c>
      <c r="E28" s="60">
        <f t="shared" si="4"/>
        <v>-0.58113656006914438</v>
      </c>
      <c r="F28" s="16">
        <f>'[6]台灣--大陸'!G28+[6]自大陸進口試算!F28</f>
        <v>287813</v>
      </c>
      <c r="G28" s="16">
        <v>394936</v>
      </c>
      <c r="H28" s="60">
        <f t="shared" si="5"/>
        <v>-0.27124141633074728</v>
      </c>
      <c r="I28" s="2"/>
      <c r="J28" s="2"/>
    </row>
    <row r="29" spans="1:10">
      <c r="A29" s="18" t="s">
        <v>27</v>
      </c>
      <c r="B29" s="17" t="s">
        <v>26</v>
      </c>
      <c r="C29" s="16">
        <f>'[6]台灣--大陸'!D29+[6]自大陸進口試算!C29</f>
        <v>1006130</v>
      </c>
      <c r="D29" s="16">
        <v>702063</v>
      </c>
      <c r="E29" s="59">
        <f t="shared" si="4"/>
        <v>0.43310500624587822</v>
      </c>
      <c r="F29" s="16">
        <f>'[6]台灣--大陸'!G29+[6]自大陸進口試算!F29</f>
        <v>8971957</v>
      </c>
      <c r="G29" s="16">
        <v>6396528</v>
      </c>
      <c r="H29" s="59">
        <f t="shared" si="5"/>
        <v>0.40262920759512033</v>
      </c>
      <c r="I29" s="2"/>
      <c r="J29" s="2"/>
    </row>
    <row r="30" spans="1:10">
      <c r="A30" s="18" t="s">
        <v>25</v>
      </c>
      <c r="B30" s="17" t="s">
        <v>24</v>
      </c>
      <c r="C30" s="16">
        <f>'[6]台灣--大陸'!D30+[6]自大陸進口試算!C30</f>
        <v>844809</v>
      </c>
      <c r="D30" s="16">
        <v>801023</v>
      </c>
      <c r="E30" s="59">
        <f t="shared" si="4"/>
        <v>5.4662600199994256E-2</v>
      </c>
      <c r="F30" s="16">
        <f>'[6]台灣--大陸'!G30+[6]自大陸進口試算!F30</f>
        <v>7529670</v>
      </c>
      <c r="G30" s="16">
        <v>9720380</v>
      </c>
      <c r="H30" s="60">
        <f t="shared" si="5"/>
        <v>-0.22537287636903083</v>
      </c>
      <c r="I30" s="2"/>
      <c r="J30" s="2"/>
    </row>
    <row r="31" spans="1:10">
      <c r="A31" s="18" t="s">
        <v>23</v>
      </c>
      <c r="B31" s="17" t="s">
        <v>22</v>
      </c>
      <c r="C31" s="16">
        <f>'[6]台灣--大陸'!D31+[6]自大陸進口試算!C31</f>
        <v>390927</v>
      </c>
      <c r="D31" s="16">
        <v>425884</v>
      </c>
      <c r="E31" s="60">
        <f t="shared" si="4"/>
        <v>-8.2081036150688916E-2</v>
      </c>
      <c r="F31" s="16">
        <f>'[6]台灣--大陸'!G31+[6]自大陸進口試算!F31</f>
        <v>1599668</v>
      </c>
      <c r="G31" s="16">
        <v>3649528</v>
      </c>
      <c r="H31" s="60">
        <f t="shared" si="5"/>
        <v>-0.56167811289569503</v>
      </c>
      <c r="I31" s="2"/>
      <c r="J31" s="2"/>
    </row>
    <row r="32" spans="1:10">
      <c r="A32" s="18" t="s">
        <v>21</v>
      </c>
      <c r="B32" s="17" t="s">
        <v>20</v>
      </c>
      <c r="C32" s="16">
        <f>'[6]台灣--大陸'!D32+[6]自大陸進口試算!C32</f>
        <v>1066399</v>
      </c>
      <c r="D32" s="16">
        <v>1067651</v>
      </c>
      <c r="E32" s="60">
        <f t="shared" si="4"/>
        <v>-1.1726678474520231E-3</v>
      </c>
      <c r="F32" s="16">
        <f>'[6]台灣--大陸'!G32+[6]自大陸進口試算!F32</f>
        <v>6431977</v>
      </c>
      <c r="G32" s="16">
        <v>5433704</v>
      </c>
      <c r="H32" s="59">
        <f t="shared" si="5"/>
        <v>0.18371869354679607</v>
      </c>
      <c r="I32" s="2"/>
      <c r="J32" s="2"/>
    </row>
    <row r="33" spans="1:10">
      <c r="A33" s="18" t="s">
        <v>19</v>
      </c>
      <c r="B33" s="17" t="s">
        <v>18</v>
      </c>
      <c r="C33" s="16">
        <f>'[6]台灣--大陸'!D33+[6]自大陸進口試算!C33</f>
        <v>623388</v>
      </c>
      <c r="D33" s="16">
        <v>852372</v>
      </c>
      <c r="E33" s="60">
        <f t="shared" si="4"/>
        <v>-0.26864326843209302</v>
      </c>
      <c r="F33" s="16">
        <f>'[6]台灣--大陸'!G33+[6]自大陸進口試算!F33</f>
        <v>1851295</v>
      </c>
      <c r="G33" s="16">
        <v>2180131</v>
      </c>
      <c r="H33" s="60">
        <f t="shared" si="5"/>
        <v>-0.15083313800867929</v>
      </c>
      <c r="I33" s="2"/>
      <c r="J33" s="2"/>
    </row>
    <row r="34" spans="1:10">
      <c r="A34" s="18" t="s">
        <v>17</v>
      </c>
      <c r="B34" s="17" t="s">
        <v>16</v>
      </c>
      <c r="C34" s="16">
        <f>'[6]台灣--大陸'!D34+[6]自大陸進口試算!C34</f>
        <v>193307</v>
      </c>
      <c r="D34" s="16">
        <v>265878</v>
      </c>
      <c r="E34" s="60">
        <f t="shared" si="4"/>
        <v>-0.2729484951744785</v>
      </c>
      <c r="F34" s="16">
        <f>'[6]台灣--大陸'!G34+[6]自大陸進口試算!F34</f>
        <v>1785632</v>
      </c>
      <c r="G34" s="16">
        <v>2138925</v>
      </c>
      <c r="H34" s="60">
        <f t="shared" si="5"/>
        <v>-0.16517315941419169</v>
      </c>
      <c r="I34" s="2"/>
      <c r="J34" s="2"/>
    </row>
    <row r="35" spans="1:10">
      <c r="A35" s="18" t="s">
        <v>15</v>
      </c>
      <c r="B35" s="17" t="s">
        <v>14</v>
      </c>
      <c r="C35" s="16">
        <f>'[6]台灣--大陸'!D35+[6]自大陸進口試算!C35</f>
        <v>93527</v>
      </c>
      <c r="D35" s="16">
        <v>92109</v>
      </c>
      <c r="E35" s="59">
        <f t="shared" si="4"/>
        <v>1.5394803982238435E-2</v>
      </c>
      <c r="F35" s="16">
        <f>'[6]台灣--大陸'!G35+[6]自大陸進口試算!F35</f>
        <v>745979</v>
      </c>
      <c r="G35" s="16">
        <v>406873</v>
      </c>
      <c r="H35" s="59">
        <f t="shared" si="5"/>
        <v>0.83344434258355804</v>
      </c>
      <c r="I35" s="2"/>
      <c r="J35" s="2"/>
    </row>
    <row r="36" spans="1:10">
      <c r="A36" s="18" t="s">
        <v>13</v>
      </c>
      <c r="B36" s="17" t="s">
        <v>12</v>
      </c>
      <c r="C36" s="16">
        <f>'[6]台灣--大陸'!D36+[6]自大陸進口試算!C36</f>
        <v>41283</v>
      </c>
      <c r="D36" s="16">
        <v>131493</v>
      </c>
      <c r="E36" s="60">
        <f t="shared" si="4"/>
        <v>-0.68604412402181103</v>
      </c>
      <c r="F36" s="16">
        <f>'[6]台灣--大陸'!G36+[6]自大陸進口試算!F36</f>
        <v>91376</v>
      </c>
      <c r="G36" s="16">
        <v>287811</v>
      </c>
      <c r="H36" s="60">
        <f t="shared" si="5"/>
        <v>-0.68251387195068991</v>
      </c>
      <c r="I36" s="2"/>
      <c r="J36" s="2"/>
    </row>
    <row r="37" spans="1:10">
      <c r="A37" s="18" t="s">
        <v>11</v>
      </c>
      <c r="B37" s="17" t="s">
        <v>10</v>
      </c>
      <c r="C37" s="16">
        <f>'[6]台灣--大陸'!D37+[6]自大陸進口試算!C37</f>
        <v>271098</v>
      </c>
      <c r="D37" s="16">
        <v>288462</v>
      </c>
      <c r="E37" s="60">
        <f t="shared" si="4"/>
        <v>-6.0195103687834102E-2</v>
      </c>
      <c r="F37" s="16">
        <f>'[6]台灣--大陸'!G37+[6]自大陸進口試算!F37</f>
        <v>2587573</v>
      </c>
      <c r="G37" s="16">
        <v>2983570</v>
      </c>
      <c r="H37" s="60">
        <f t="shared" si="5"/>
        <v>-0.13272589548762054</v>
      </c>
      <c r="I37" s="2"/>
      <c r="J37" s="2"/>
    </row>
    <row r="38" spans="1:10">
      <c r="A38" s="18" t="s">
        <v>9</v>
      </c>
      <c r="B38" s="17" t="s">
        <v>8</v>
      </c>
      <c r="C38" s="16">
        <f>'[6]台灣--大陸'!D38+[6]自大陸進口試算!C38</f>
        <v>431084</v>
      </c>
      <c r="D38" s="16">
        <v>439465</v>
      </c>
      <c r="E38" s="60">
        <f t="shared" si="4"/>
        <v>-1.9070915772587124E-2</v>
      </c>
      <c r="F38" s="16">
        <f>'[6]台灣--大陸'!G38+[6]自大陸進口試算!F38</f>
        <v>6323081</v>
      </c>
      <c r="G38" s="16">
        <v>6060746</v>
      </c>
      <c r="H38" s="59">
        <f t="shared" si="5"/>
        <v>4.3284275566077182E-2</v>
      </c>
      <c r="I38" s="2"/>
      <c r="J38" s="2"/>
    </row>
    <row r="39" spans="1:10">
      <c r="A39" s="18" t="s">
        <v>7</v>
      </c>
      <c r="B39" s="17" t="s">
        <v>6</v>
      </c>
      <c r="C39" s="16">
        <f>'[6]台灣--大陸'!D39+[6]自大陸進口試算!C39</f>
        <v>348716</v>
      </c>
      <c r="D39" s="16">
        <v>347970</v>
      </c>
      <c r="E39" s="59">
        <f t="shared" si="4"/>
        <v>2.1438629766933931E-3</v>
      </c>
      <c r="F39" s="16">
        <f>'[6]台灣--大陸'!G39+[6]自大陸進口試算!F39</f>
        <v>4664502</v>
      </c>
      <c r="G39" s="16">
        <v>4727230</v>
      </c>
      <c r="H39" s="60">
        <f t="shared" si="5"/>
        <v>-1.3269504551291137E-2</v>
      </c>
      <c r="I39" s="2"/>
      <c r="J39" s="2"/>
    </row>
    <row r="40" spans="1:10">
      <c r="A40" s="18" t="s">
        <v>5</v>
      </c>
      <c r="B40" s="17" t="s">
        <v>4</v>
      </c>
      <c r="C40" s="16">
        <f>'[6]台灣--大陸'!D40+[6]自大陸進口試算!C40</f>
        <v>710184</v>
      </c>
      <c r="D40" s="16">
        <v>823497</v>
      </c>
      <c r="E40" s="60">
        <f t="shared" si="4"/>
        <v>-0.13759977267676748</v>
      </c>
      <c r="F40" s="16">
        <f>'[6]台灣--大陸'!G40+[6]自大陸進口試算!F40</f>
        <v>3700906</v>
      </c>
      <c r="G40" s="16">
        <v>4032197</v>
      </c>
      <c r="H40" s="60">
        <f t="shared" si="5"/>
        <v>-8.2161412252427152E-2</v>
      </c>
      <c r="I40" s="2"/>
      <c r="J40" s="2"/>
    </row>
    <row r="41" spans="1:10">
      <c r="A41" s="18" t="s">
        <v>3</v>
      </c>
      <c r="B41" s="17" t="s">
        <v>2</v>
      </c>
      <c r="C41" s="16">
        <f>'[6]台灣--大陸'!D41+[6]自大陸進口試算!C41</f>
        <v>192093</v>
      </c>
      <c r="D41" s="16">
        <v>204222</v>
      </c>
      <c r="E41" s="60">
        <f t="shared" si="4"/>
        <v>-5.939125069777007E-2</v>
      </c>
      <c r="F41" s="16">
        <f>'[6]台灣--大陸'!G41+[6]自大陸進口試算!F41</f>
        <v>865006</v>
      </c>
      <c r="G41" s="16">
        <v>917306</v>
      </c>
      <c r="H41" s="60">
        <f t="shared" si="5"/>
        <v>-5.7014780236911131E-2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12567164</v>
      </c>
      <c r="D42" s="58">
        <f>SUM(D20:D41)</f>
        <v>12476861</v>
      </c>
      <c r="E42" s="57">
        <f t="shared" si="4"/>
        <v>7.2376377359658012E-3</v>
      </c>
      <c r="F42" s="58">
        <f>SUM(F20:F41)</f>
        <v>258099125</v>
      </c>
      <c r="G42" s="58">
        <f>SUM(G20:G41)</f>
        <v>223873547</v>
      </c>
      <c r="H42" s="57">
        <f t="shared" si="5"/>
        <v>0.15287906257187234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15748031496062992" right="0.11811023622047245" top="0.15748031496062992" bottom="0.15748031496062992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B3C3-F783-481A-A34C-66DAA7E3FFB1}">
  <sheetPr>
    <tabColor rgb="FFFFC000"/>
  </sheetPr>
  <dimension ref="A1:J44"/>
  <sheetViews>
    <sheetView topLeftCell="A25" workbookViewId="0">
      <selection activeCell="G42" sqref="G42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160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158</v>
      </c>
      <c r="D3" s="32" t="s">
        <v>157</v>
      </c>
      <c r="E3" s="29" t="s">
        <v>51</v>
      </c>
      <c r="F3" s="31" t="s">
        <v>156</v>
      </c>
      <c r="G3" s="30" t="s">
        <v>155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1522</v>
      </c>
      <c r="D5" s="16">
        <v>6298</v>
      </c>
      <c r="E5" s="15">
        <f t="shared" ref="E5:E11" si="0">C5-D5</f>
        <v>-4776</v>
      </c>
      <c r="F5" s="16">
        <v>324403</v>
      </c>
      <c r="G5" s="16">
        <v>374172</v>
      </c>
      <c r="H5" s="20">
        <f t="shared" ref="H5:H11" si="1">F5-G5</f>
        <v>-49769</v>
      </c>
      <c r="I5" s="47">
        <f>F5/C5</f>
        <v>213.1425755584757</v>
      </c>
      <c r="J5" s="47">
        <f>G5/D5</f>
        <v>59.411241664020324</v>
      </c>
    </row>
    <row r="6" spans="1:10">
      <c r="A6" s="53" t="s">
        <v>71</v>
      </c>
      <c r="B6" s="52" t="s">
        <v>70</v>
      </c>
      <c r="C6" s="16">
        <v>0</v>
      </c>
      <c r="D6" s="16">
        <v>6705</v>
      </c>
      <c r="E6" s="15">
        <f t="shared" si="0"/>
        <v>-6705</v>
      </c>
      <c r="F6" s="16">
        <v>0</v>
      </c>
      <c r="G6" s="16">
        <v>289902</v>
      </c>
      <c r="H6" s="20">
        <f t="shared" si="1"/>
        <v>-289902</v>
      </c>
      <c r="I6" s="47">
        <v>0</v>
      </c>
      <c r="J6" s="47">
        <f t="shared" ref="J6:J11" si="2">G6/D6</f>
        <v>43.236689038031322</v>
      </c>
    </row>
    <row r="7" spans="1:10">
      <c r="A7" s="49" t="s">
        <v>69</v>
      </c>
      <c r="B7" s="51" t="s">
        <v>68</v>
      </c>
      <c r="C7" s="16">
        <v>288</v>
      </c>
      <c r="D7" s="16">
        <v>7492</v>
      </c>
      <c r="E7" s="15">
        <f t="shared" si="0"/>
        <v>-7204</v>
      </c>
      <c r="F7" s="16">
        <v>13085</v>
      </c>
      <c r="G7" s="16">
        <v>279228</v>
      </c>
      <c r="H7" s="20">
        <f t="shared" si="1"/>
        <v>-266143</v>
      </c>
      <c r="I7" s="47">
        <f>F7/C7</f>
        <v>45.434027777777779</v>
      </c>
      <c r="J7" s="47">
        <f t="shared" si="2"/>
        <v>37.270154831820612</v>
      </c>
    </row>
    <row r="8" spans="1:10">
      <c r="A8" s="49" t="s">
        <v>67</v>
      </c>
      <c r="B8" s="51" t="s">
        <v>66</v>
      </c>
      <c r="C8" s="16">
        <v>55</v>
      </c>
      <c r="D8" s="16">
        <v>10078</v>
      </c>
      <c r="E8" s="15">
        <f t="shared" si="0"/>
        <v>-10023</v>
      </c>
      <c r="F8" s="16">
        <v>28592</v>
      </c>
      <c r="G8" s="16">
        <v>1001385</v>
      </c>
      <c r="H8" s="15">
        <f t="shared" si="1"/>
        <v>-972793</v>
      </c>
      <c r="I8" s="47">
        <f>F8/C8</f>
        <v>519.85454545454547</v>
      </c>
      <c r="J8" s="47">
        <f t="shared" si="2"/>
        <v>99.363464973208977</v>
      </c>
    </row>
    <row r="9" spans="1:10">
      <c r="A9" s="49" t="s">
        <v>65</v>
      </c>
      <c r="B9" s="51" t="s">
        <v>64</v>
      </c>
      <c r="C9" s="16">
        <v>489</v>
      </c>
      <c r="D9" s="16">
        <v>2463</v>
      </c>
      <c r="E9" s="20">
        <f t="shared" si="0"/>
        <v>-1974</v>
      </c>
      <c r="F9" s="16">
        <v>368075</v>
      </c>
      <c r="G9" s="16">
        <v>311615</v>
      </c>
      <c r="H9" s="16">
        <f t="shared" si="1"/>
        <v>56460</v>
      </c>
      <c r="I9" s="47">
        <f>F9/C9</f>
        <v>752.70961145194269</v>
      </c>
      <c r="J9" s="47">
        <f t="shared" si="2"/>
        <v>126.51847340641494</v>
      </c>
    </row>
    <row r="10" spans="1:10">
      <c r="A10" s="49" t="s">
        <v>63</v>
      </c>
      <c r="B10" s="51" t="s">
        <v>62</v>
      </c>
      <c r="C10" s="16">
        <v>2645</v>
      </c>
      <c r="D10" s="16">
        <v>2297</v>
      </c>
      <c r="E10" s="16">
        <f t="shared" si="0"/>
        <v>348</v>
      </c>
      <c r="F10" s="16">
        <v>3090578</v>
      </c>
      <c r="G10" s="16">
        <v>274811</v>
      </c>
      <c r="H10" s="48">
        <f t="shared" si="1"/>
        <v>2815767</v>
      </c>
      <c r="I10" s="47">
        <f>F10/C10</f>
        <v>1168.4604914933836</v>
      </c>
      <c r="J10" s="47">
        <f t="shared" si="2"/>
        <v>119.63909447104919</v>
      </c>
    </row>
    <row r="11" spans="1:10" ht="17.25" thickBot="1">
      <c r="A11" s="46" t="s">
        <v>61</v>
      </c>
      <c r="B11" s="50" t="s">
        <v>60</v>
      </c>
      <c r="C11" s="43">
        <f>SUM(C5:C10)</f>
        <v>4999</v>
      </c>
      <c r="D11" s="43">
        <f>SUM(D5:D10)</f>
        <v>35333</v>
      </c>
      <c r="E11" s="44">
        <f t="shared" si="0"/>
        <v>-30334</v>
      </c>
      <c r="F11" s="43">
        <f>SUM(F5:F10)</f>
        <v>3824733</v>
      </c>
      <c r="G11" s="43">
        <f>SUM(G5:G10)</f>
        <v>2531113</v>
      </c>
      <c r="H11" s="43">
        <f t="shared" si="1"/>
        <v>1293620</v>
      </c>
      <c r="I11" s="42">
        <f>F11/C11</f>
        <v>765.09961992398485</v>
      </c>
      <c r="J11" s="42">
        <f t="shared" si="2"/>
        <v>71.635949395749023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0</v>
      </c>
      <c r="D13" s="16">
        <v>1402</v>
      </c>
      <c r="E13" s="15">
        <f>C13-D13</f>
        <v>-1402</v>
      </c>
      <c r="F13" s="16">
        <v>0</v>
      </c>
      <c r="G13" s="16">
        <v>109883</v>
      </c>
      <c r="H13" s="48">
        <v>157</v>
      </c>
      <c r="I13" s="47">
        <v>0</v>
      </c>
      <c r="J13" s="47">
        <f>G13/D13</f>
        <v>78.375891583452216</v>
      </c>
    </row>
    <row r="14" spans="1:10" ht="17.25" thickBot="1">
      <c r="A14" s="46" t="s">
        <v>1</v>
      </c>
      <c r="B14" s="45" t="s">
        <v>57</v>
      </c>
      <c r="C14" s="43">
        <f>C11+C13</f>
        <v>4999</v>
      </c>
      <c r="D14" s="43">
        <f>D11+D13</f>
        <v>36735</v>
      </c>
      <c r="E14" s="44">
        <f>C14-D14</f>
        <v>-31736</v>
      </c>
      <c r="F14" s="43">
        <f>F11+F13</f>
        <v>3824733</v>
      </c>
      <c r="G14" s="43">
        <f>G11+G13</f>
        <v>2640996</v>
      </c>
      <c r="H14" s="43">
        <f>F14-G14</f>
        <v>1183737</v>
      </c>
      <c r="I14" s="42">
        <f>F14/C14</f>
        <v>765.09961992398485</v>
      </c>
      <c r="J14" s="42">
        <f>G14/D14</f>
        <v>71.893180890159243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159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158</v>
      </c>
      <c r="D18" s="32" t="s">
        <v>157</v>
      </c>
      <c r="E18" s="29" t="s">
        <v>51</v>
      </c>
      <c r="F18" s="31" t="s">
        <v>156</v>
      </c>
      <c r="G18" s="30" t="s">
        <v>155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34</v>
      </c>
      <c r="D20" s="16">
        <v>5412</v>
      </c>
      <c r="E20" s="15">
        <f t="shared" ref="E20:E42" si="3">C20-D20</f>
        <v>-5378</v>
      </c>
      <c r="F20" s="16">
        <v>4016</v>
      </c>
      <c r="G20" s="16">
        <v>142901</v>
      </c>
      <c r="H20" s="15">
        <f t="shared" ref="H20:H42" si="4">F20-G20</f>
        <v>-138885</v>
      </c>
      <c r="I20" s="2"/>
      <c r="J20" s="2"/>
    </row>
    <row r="21" spans="1:10">
      <c r="A21" s="18" t="s">
        <v>43</v>
      </c>
      <c r="B21" s="17" t="s">
        <v>42</v>
      </c>
      <c r="C21" s="16">
        <v>19</v>
      </c>
      <c r="D21" s="16">
        <v>2008</v>
      </c>
      <c r="E21" s="15">
        <f t="shared" si="3"/>
        <v>-1989</v>
      </c>
      <c r="F21" s="16">
        <v>1849</v>
      </c>
      <c r="G21" s="16">
        <v>80590</v>
      </c>
      <c r="H21" s="15">
        <f t="shared" si="4"/>
        <v>-78741</v>
      </c>
      <c r="I21" s="2"/>
      <c r="J21" s="2"/>
    </row>
    <row r="22" spans="1:10">
      <c r="A22" s="18" t="s">
        <v>41</v>
      </c>
      <c r="B22" s="17" t="s">
        <v>40</v>
      </c>
      <c r="C22" s="16">
        <v>135624</v>
      </c>
      <c r="D22" s="16">
        <v>638502</v>
      </c>
      <c r="E22" s="15">
        <f t="shared" si="3"/>
        <v>-502878</v>
      </c>
      <c r="F22" s="16">
        <v>3776559</v>
      </c>
      <c r="G22" s="16">
        <v>27241070</v>
      </c>
      <c r="H22" s="15">
        <f t="shared" si="4"/>
        <v>-23464511</v>
      </c>
      <c r="I22" s="2"/>
      <c r="J22" s="2"/>
    </row>
    <row r="23" spans="1:10">
      <c r="A23" s="18" t="s">
        <v>39</v>
      </c>
      <c r="B23" s="17" t="s">
        <v>38</v>
      </c>
      <c r="C23" s="16">
        <v>17320</v>
      </c>
      <c r="D23" s="16">
        <v>72744</v>
      </c>
      <c r="E23" s="15">
        <f t="shared" si="3"/>
        <v>-55424</v>
      </c>
      <c r="F23" s="16">
        <v>171857</v>
      </c>
      <c r="G23" s="16">
        <v>3602674</v>
      </c>
      <c r="H23" s="15">
        <f t="shared" si="4"/>
        <v>-3430817</v>
      </c>
      <c r="I23" s="2"/>
      <c r="J23" s="2"/>
    </row>
    <row r="24" spans="1:10">
      <c r="A24" s="18" t="s">
        <v>37</v>
      </c>
      <c r="B24" s="17" t="s">
        <v>36</v>
      </c>
      <c r="C24" s="16">
        <v>5302</v>
      </c>
      <c r="D24" s="16">
        <v>2610</v>
      </c>
      <c r="E24" s="16">
        <f t="shared" si="3"/>
        <v>2692</v>
      </c>
      <c r="F24" s="16">
        <v>57560</v>
      </c>
      <c r="G24" s="16">
        <v>8866</v>
      </c>
      <c r="H24" s="16">
        <f t="shared" si="4"/>
        <v>48694</v>
      </c>
      <c r="I24" s="2"/>
      <c r="J24" s="2"/>
    </row>
    <row r="25" spans="1:10">
      <c r="A25" s="18" t="s">
        <v>35</v>
      </c>
      <c r="B25" s="17" t="s">
        <v>34</v>
      </c>
      <c r="C25" s="16">
        <v>3047</v>
      </c>
      <c r="D25" s="16">
        <v>20241</v>
      </c>
      <c r="E25" s="15">
        <f t="shared" si="3"/>
        <v>-17194</v>
      </c>
      <c r="F25" s="16">
        <v>299657</v>
      </c>
      <c r="G25" s="16">
        <v>80507</v>
      </c>
      <c r="H25" s="16">
        <f t="shared" si="4"/>
        <v>219150</v>
      </c>
      <c r="I25" s="2"/>
      <c r="J25" s="2"/>
    </row>
    <row r="26" spans="1:10">
      <c r="A26" s="18" t="s">
        <v>33</v>
      </c>
      <c r="B26" s="17" t="s">
        <v>32</v>
      </c>
      <c r="C26" s="16">
        <v>6876</v>
      </c>
      <c r="D26" s="16">
        <v>101515</v>
      </c>
      <c r="E26" s="15">
        <f t="shared" si="3"/>
        <v>-94639</v>
      </c>
      <c r="F26" s="16">
        <v>346791</v>
      </c>
      <c r="G26" s="16">
        <v>1173889</v>
      </c>
      <c r="H26" s="20">
        <f t="shared" si="4"/>
        <v>-827098</v>
      </c>
      <c r="I26" s="2"/>
      <c r="J26" s="2"/>
    </row>
    <row r="27" spans="1:10">
      <c r="A27" s="18" t="s">
        <v>31</v>
      </c>
      <c r="B27" s="17" t="s">
        <v>30</v>
      </c>
      <c r="C27" s="16">
        <v>6550</v>
      </c>
      <c r="D27" s="16">
        <v>47654</v>
      </c>
      <c r="E27" s="15">
        <f t="shared" si="3"/>
        <v>-41104</v>
      </c>
      <c r="F27" s="16">
        <v>286884</v>
      </c>
      <c r="G27" s="16">
        <v>296026</v>
      </c>
      <c r="H27" s="20">
        <f t="shared" si="4"/>
        <v>-9142</v>
      </c>
      <c r="I27" s="2"/>
      <c r="J27" s="2"/>
    </row>
    <row r="28" spans="1:10">
      <c r="A28" s="18" t="s">
        <v>29</v>
      </c>
      <c r="B28" s="17" t="s">
        <v>28</v>
      </c>
      <c r="C28" s="16">
        <v>199</v>
      </c>
      <c r="D28" s="16">
        <v>5317</v>
      </c>
      <c r="E28" s="15">
        <f t="shared" si="3"/>
        <v>-5118</v>
      </c>
      <c r="F28" s="16">
        <v>6433</v>
      </c>
      <c r="G28" s="16">
        <v>40515</v>
      </c>
      <c r="H28" s="20">
        <f t="shared" si="4"/>
        <v>-34082</v>
      </c>
      <c r="I28" s="2"/>
      <c r="J28" s="2"/>
    </row>
    <row r="29" spans="1:10">
      <c r="A29" s="18" t="s">
        <v>27</v>
      </c>
      <c r="B29" s="17" t="s">
        <v>26</v>
      </c>
      <c r="C29" s="16">
        <v>98732</v>
      </c>
      <c r="D29" s="16">
        <v>142698</v>
      </c>
      <c r="E29" s="15">
        <f t="shared" si="3"/>
        <v>-43966</v>
      </c>
      <c r="F29" s="16">
        <v>2272193</v>
      </c>
      <c r="G29" s="16">
        <v>1141672</v>
      </c>
      <c r="H29" s="19">
        <f t="shared" si="4"/>
        <v>1130521</v>
      </c>
      <c r="I29" s="2"/>
      <c r="J29" s="2"/>
    </row>
    <row r="30" spans="1:10">
      <c r="A30" s="18" t="s">
        <v>25</v>
      </c>
      <c r="B30" s="17" t="s">
        <v>24</v>
      </c>
      <c r="C30" s="16">
        <v>2355</v>
      </c>
      <c r="D30" s="16">
        <v>124138</v>
      </c>
      <c r="E30" s="15">
        <f t="shared" si="3"/>
        <v>-121783</v>
      </c>
      <c r="F30" s="16">
        <v>130695</v>
      </c>
      <c r="G30" s="16">
        <v>1063725</v>
      </c>
      <c r="H30" s="20">
        <f t="shared" si="4"/>
        <v>-933030</v>
      </c>
      <c r="I30" s="2"/>
      <c r="J30" s="2"/>
    </row>
    <row r="31" spans="1:10">
      <c r="A31" s="18" t="s">
        <v>23</v>
      </c>
      <c r="B31" s="17" t="s">
        <v>22</v>
      </c>
      <c r="C31" s="16">
        <v>24787</v>
      </c>
      <c r="D31" s="16">
        <v>49411</v>
      </c>
      <c r="E31" s="15">
        <f t="shared" si="3"/>
        <v>-24624</v>
      </c>
      <c r="F31" s="16">
        <v>196598</v>
      </c>
      <c r="G31" s="16">
        <v>178807</v>
      </c>
      <c r="H31" s="16">
        <f t="shared" si="4"/>
        <v>17791</v>
      </c>
      <c r="I31" s="2"/>
      <c r="J31" s="2"/>
    </row>
    <row r="32" spans="1:10">
      <c r="A32" s="18" t="s">
        <v>21</v>
      </c>
      <c r="B32" s="17" t="s">
        <v>20</v>
      </c>
      <c r="C32" s="16">
        <v>24478</v>
      </c>
      <c r="D32" s="16">
        <v>154702</v>
      </c>
      <c r="E32" s="15">
        <f t="shared" si="3"/>
        <v>-130224</v>
      </c>
      <c r="F32" s="16">
        <v>746008</v>
      </c>
      <c r="G32" s="16">
        <v>919285</v>
      </c>
      <c r="H32" s="20">
        <f t="shared" si="4"/>
        <v>-173277</v>
      </c>
      <c r="I32" s="2"/>
      <c r="J32" s="2"/>
    </row>
    <row r="33" spans="1:10">
      <c r="A33" s="18" t="s">
        <v>19</v>
      </c>
      <c r="B33" s="17" t="s">
        <v>18</v>
      </c>
      <c r="C33" s="16">
        <v>10951</v>
      </c>
      <c r="D33" s="16">
        <v>87466</v>
      </c>
      <c r="E33" s="15">
        <f t="shared" si="3"/>
        <v>-76515</v>
      </c>
      <c r="F33" s="16">
        <v>174863</v>
      </c>
      <c r="G33" s="16">
        <v>222181</v>
      </c>
      <c r="H33" s="20">
        <f t="shared" si="4"/>
        <v>-47318</v>
      </c>
      <c r="I33" s="2"/>
      <c r="J33" s="2"/>
    </row>
    <row r="34" spans="1:10">
      <c r="A34" s="18" t="s">
        <v>17</v>
      </c>
      <c r="B34" s="17" t="s">
        <v>16</v>
      </c>
      <c r="C34" s="16">
        <v>7313</v>
      </c>
      <c r="D34" s="16">
        <v>17799</v>
      </c>
      <c r="E34" s="15">
        <f t="shared" si="3"/>
        <v>-10486</v>
      </c>
      <c r="F34" s="16">
        <v>644812</v>
      </c>
      <c r="G34" s="16">
        <v>89956</v>
      </c>
      <c r="H34" s="16">
        <f t="shared" si="4"/>
        <v>554856</v>
      </c>
      <c r="I34" s="2"/>
      <c r="J34" s="2"/>
    </row>
    <row r="35" spans="1:10">
      <c r="A35" s="18" t="s">
        <v>15</v>
      </c>
      <c r="B35" s="17" t="s">
        <v>14</v>
      </c>
      <c r="C35" s="16">
        <v>9007</v>
      </c>
      <c r="D35" s="16">
        <v>12219</v>
      </c>
      <c r="E35" s="20">
        <f t="shared" si="3"/>
        <v>-3212</v>
      </c>
      <c r="F35" s="16">
        <v>295765</v>
      </c>
      <c r="G35" s="16">
        <v>91959</v>
      </c>
      <c r="H35" s="16">
        <f t="shared" si="4"/>
        <v>203806</v>
      </c>
      <c r="I35" s="2"/>
      <c r="J35" s="2"/>
    </row>
    <row r="36" spans="1:10">
      <c r="A36" s="18" t="s">
        <v>13</v>
      </c>
      <c r="B36" s="17" t="s">
        <v>12</v>
      </c>
      <c r="C36" s="16">
        <v>3064</v>
      </c>
      <c r="D36" s="16">
        <v>2807</v>
      </c>
      <c r="E36" s="16">
        <f t="shared" si="3"/>
        <v>257</v>
      </c>
      <c r="F36" s="16">
        <v>6356</v>
      </c>
      <c r="G36" s="16">
        <v>6101</v>
      </c>
      <c r="H36" s="16">
        <f t="shared" si="4"/>
        <v>255</v>
      </c>
      <c r="I36" s="2"/>
      <c r="J36" s="2"/>
    </row>
    <row r="37" spans="1:10">
      <c r="A37" s="18" t="s">
        <v>11</v>
      </c>
      <c r="B37" s="17" t="s">
        <v>10</v>
      </c>
      <c r="C37" s="16">
        <v>8328</v>
      </c>
      <c r="D37" s="16">
        <v>27649</v>
      </c>
      <c r="E37" s="15">
        <f t="shared" si="3"/>
        <v>-19321</v>
      </c>
      <c r="F37" s="16">
        <v>142092</v>
      </c>
      <c r="G37" s="16">
        <v>302328</v>
      </c>
      <c r="H37" s="20">
        <f t="shared" si="4"/>
        <v>-160236</v>
      </c>
      <c r="I37" s="2"/>
      <c r="J37" s="2"/>
    </row>
    <row r="38" spans="1:10">
      <c r="A38" s="18" t="s">
        <v>9</v>
      </c>
      <c r="B38" s="17" t="s">
        <v>8</v>
      </c>
      <c r="C38" s="16">
        <v>9030</v>
      </c>
      <c r="D38" s="16">
        <v>56052</v>
      </c>
      <c r="E38" s="15">
        <f t="shared" si="3"/>
        <v>-47022</v>
      </c>
      <c r="F38" s="16">
        <v>236872</v>
      </c>
      <c r="G38" s="16">
        <v>887935</v>
      </c>
      <c r="H38" s="20">
        <f t="shared" si="4"/>
        <v>-651063</v>
      </c>
      <c r="I38" s="2"/>
      <c r="J38" s="2"/>
    </row>
    <row r="39" spans="1:10">
      <c r="A39" s="18" t="s">
        <v>7</v>
      </c>
      <c r="B39" s="17" t="s">
        <v>6</v>
      </c>
      <c r="C39" s="16">
        <v>10988</v>
      </c>
      <c r="D39" s="16">
        <v>41866</v>
      </c>
      <c r="E39" s="15">
        <f t="shared" si="3"/>
        <v>-30878</v>
      </c>
      <c r="F39" s="16">
        <v>182075</v>
      </c>
      <c r="G39" s="16">
        <v>598568</v>
      </c>
      <c r="H39" s="20">
        <f t="shared" si="4"/>
        <v>-416493</v>
      </c>
      <c r="I39" s="2"/>
      <c r="J39" s="2"/>
    </row>
    <row r="40" spans="1:10">
      <c r="A40" s="18" t="s">
        <v>5</v>
      </c>
      <c r="B40" s="17" t="s">
        <v>4</v>
      </c>
      <c r="C40" s="16">
        <v>63073</v>
      </c>
      <c r="D40" s="16">
        <v>107083</v>
      </c>
      <c r="E40" s="20">
        <f t="shared" si="3"/>
        <v>-44010</v>
      </c>
      <c r="F40" s="16">
        <v>538352</v>
      </c>
      <c r="G40" s="16">
        <v>649876</v>
      </c>
      <c r="H40" s="20">
        <f t="shared" si="4"/>
        <v>-111524</v>
      </c>
      <c r="I40" s="2"/>
      <c r="J40" s="2"/>
    </row>
    <row r="41" spans="1:10">
      <c r="A41" s="18" t="s">
        <v>3</v>
      </c>
      <c r="B41" s="17" t="s">
        <v>2</v>
      </c>
      <c r="C41" s="16">
        <v>8519</v>
      </c>
      <c r="D41" s="16">
        <v>30116</v>
      </c>
      <c r="E41" s="15">
        <f t="shared" si="3"/>
        <v>-21597</v>
      </c>
      <c r="F41" s="16">
        <v>60717</v>
      </c>
      <c r="G41" s="16">
        <v>139695</v>
      </c>
      <c r="H41" s="20">
        <f t="shared" si="4"/>
        <v>-78978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455596</v>
      </c>
      <c r="D42" s="12">
        <f>SUM(D20:D41)</f>
        <v>1750009</v>
      </c>
      <c r="E42" s="11">
        <f t="shared" si="3"/>
        <v>-1294413</v>
      </c>
      <c r="F42" s="12">
        <f>SUM(F20:F41)</f>
        <v>10579004</v>
      </c>
      <c r="G42" s="12">
        <f>SUM(G20:G41)</f>
        <v>38959126</v>
      </c>
      <c r="H42" s="11">
        <f t="shared" si="4"/>
        <v>-28380122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60EA-CC8C-4B78-B476-A88D6D5511F9}">
  <sheetPr>
    <tabColor rgb="FFFFC000"/>
  </sheetPr>
  <dimension ref="A1:K44"/>
  <sheetViews>
    <sheetView topLeftCell="A4" workbookViewId="0">
      <selection activeCell="D62" sqref="D62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7" width="17.7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3" width="17.7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9" width="17.7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5" width="17.7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1" width="17.7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7" width="17.7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3" width="17.7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9" width="17.7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5" width="17.7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1" width="17.7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7" width="17.7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3" width="17.7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9" width="17.7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5" width="17.7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1" width="17.7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7" width="17.7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3" width="17.7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9" width="17.7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5" width="17.7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1" width="17.7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7" width="17.7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3" width="17.7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9" width="17.7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5" width="17.7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1" width="17.7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7" width="17.7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3" width="17.7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9" width="17.7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5" width="17.7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1" width="17.7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7" width="17.7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3" width="17.7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9" width="17.7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5" width="17.7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1" width="17.7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7" width="17.7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3" width="17.7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9" width="17.7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5" width="17.7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1" width="17.7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7" width="17.7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3" width="17.7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9" width="17.7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5" width="17.7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1" width="17.7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7" width="17.7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3" width="17.7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9" width="17.7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5" width="17.7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1" width="17.7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7" width="17.7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3" width="17.7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9" width="17.7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5" width="17.7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1" width="17.7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7" width="17.7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3" width="17.7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9" width="17.7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5" width="17.7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1" width="17.7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7" width="17.7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3" width="17.7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9" width="17.7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5" width="17.7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250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248</v>
      </c>
      <c r="D3" s="33" t="s">
        <v>247</v>
      </c>
      <c r="E3" s="29" t="s">
        <v>83</v>
      </c>
      <c r="F3" s="62" t="s">
        <v>246</v>
      </c>
      <c r="G3" s="62" t="s">
        <v>245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'[1]台灣--大陸'!C5+[1]出口大陸試算!C5</f>
        <v>4727</v>
      </c>
      <c r="D5" s="16">
        <v>3825</v>
      </c>
      <c r="E5" s="59">
        <f t="shared" ref="E5:E11" si="0">(C5-D5)/D5</f>
        <v>0.2358169934640523</v>
      </c>
      <c r="F5" s="16">
        <f>'[1]台灣--大陸'!F5+[1]出口大陸試算!F5</f>
        <v>2359458</v>
      </c>
      <c r="G5" s="16">
        <v>3074570</v>
      </c>
      <c r="H5" s="60">
        <f t="shared" ref="H5:H11" si="1">(F5-G5)/G5</f>
        <v>-0.23258927264625623</v>
      </c>
      <c r="I5" s="47">
        <f t="shared" ref="I5:J11" si="2">F5/C5</f>
        <v>499.14491220647346</v>
      </c>
      <c r="J5" s="47">
        <f t="shared" si="2"/>
        <v>803.80915032679741</v>
      </c>
      <c r="K5" s="60">
        <f t="shared" ref="K5:K11" si="3">(I5-J5)/J5</f>
        <v>-0.37902559083391796</v>
      </c>
    </row>
    <row r="6" spans="1:11">
      <c r="A6" s="53" t="s">
        <v>71</v>
      </c>
      <c r="B6" s="52" t="s">
        <v>70</v>
      </c>
      <c r="C6" s="16">
        <f>'[1]台灣--大陸'!C6+[1]出口大陸試算!C6</f>
        <v>597</v>
      </c>
      <c r="D6" s="16">
        <v>1119</v>
      </c>
      <c r="E6" s="60">
        <f t="shared" si="0"/>
        <v>-0.46648793565683644</v>
      </c>
      <c r="F6" s="16">
        <f>'[1]台灣--大陸'!F6+[1]出口大陸試算!F6</f>
        <v>299153</v>
      </c>
      <c r="G6" s="16">
        <v>497846</v>
      </c>
      <c r="H6" s="60">
        <f t="shared" si="1"/>
        <v>-0.39910534582983492</v>
      </c>
      <c r="I6" s="47">
        <f t="shared" si="2"/>
        <v>501.09380234505863</v>
      </c>
      <c r="J6" s="47">
        <f t="shared" si="2"/>
        <v>444.90259159964256</v>
      </c>
      <c r="K6" s="59">
        <f t="shared" si="3"/>
        <v>0.12630003017824906</v>
      </c>
    </row>
    <row r="7" spans="1:11">
      <c r="A7" s="49" t="s">
        <v>69</v>
      </c>
      <c r="B7" s="51" t="s">
        <v>68</v>
      </c>
      <c r="C7" s="16">
        <f>'[1]台灣--大陸'!C7+[1]出口大陸試算!C7</f>
        <v>1015</v>
      </c>
      <c r="D7" s="16">
        <v>2736</v>
      </c>
      <c r="E7" s="60">
        <f t="shared" si="0"/>
        <v>-0.62902046783625731</v>
      </c>
      <c r="F7" s="16">
        <f>'[1]台灣--大陸'!F7+[1]出口大陸試算!F7</f>
        <v>44684</v>
      </c>
      <c r="G7" s="16">
        <v>99123</v>
      </c>
      <c r="H7" s="60">
        <f t="shared" si="1"/>
        <v>-0.54920654136779556</v>
      </c>
      <c r="I7" s="47">
        <f t="shared" si="2"/>
        <v>44.023645320197048</v>
      </c>
      <c r="J7" s="47">
        <f t="shared" si="2"/>
        <v>36.229166666666664</v>
      </c>
      <c r="K7" s="59">
        <f t="shared" si="3"/>
        <v>0.21514374661843497</v>
      </c>
    </row>
    <row r="8" spans="1:11">
      <c r="A8" s="49" t="s">
        <v>67</v>
      </c>
      <c r="B8" s="51" t="s">
        <v>66</v>
      </c>
      <c r="C8" s="16">
        <f>'[1]台灣--大陸'!C8+[1]出口大陸試算!C8</f>
        <v>159</v>
      </c>
      <c r="D8" s="16">
        <v>374</v>
      </c>
      <c r="E8" s="60">
        <f t="shared" si="0"/>
        <v>-0.57486631016042777</v>
      </c>
      <c r="F8" s="16">
        <f>'[1]台灣--大陸'!F8+[1]出口大陸試算!F8</f>
        <v>105746</v>
      </c>
      <c r="G8" s="16">
        <v>172509</v>
      </c>
      <c r="H8" s="60">
        <f t="shared" si="1"/>
        <v>-0.38701169214359832</v>
      </c>
      <c r="I8" s="47">
        <f t="shared" si="2"/>
        <v>665.06918238993705</v>
      </c>
      <c r="J8" s="47">
        <f t="shared" si="2"/>
        <v>461.25401069518716</v>
      </c>
      <c r="K8" s="59">
        <f t="shared" si="3"/>
        <v>0.44187186879430324</v>
      </c>
    </row>
    <row r="9" spans="1:11">
      <c r="A9" s="49" t="s">
        <v>65</v>
      </c>
      <c r="B9" s="51" t="s">
        <v>64</v>
      </c>
      <c r="C9" s="16">
        <f>'[1]台灣--大陸'!C9+[1]出口大陸試算!C9</f>
        <v>4311</v>
      </c>
      <c r="D9" s="16">
        <v>5126</v>
      </c>
      <c r="E9" s="60">
        <f t="shared" si="0"/>
        <v>-0.1589933671478736</v>
      </c>
      <c r="F9" s="16">
        <f>'[1]台灣--大陸'!F9+[1]出口大陸試算!F9</f>
        <v>3167882</v>
      </c>
      <c r="G9" s="16">
        <v>3911387</v>
      </c>
      <c r="H9" s="60">
        <f t="shared" si="1"/>
        <v>-0.19008730151222572</v>
      </c>
      <c r="I9" s="47">
        <f t="shared" si="2"/>
        <v>734.83692878682439</v>
      </c>
      <c r="J9" s="47">
        <f t="shared" si="2"/>
        <v>763.04857588763173</v>
      </c>
      <c r="K9" s="60">
        <f t="shared" si="3"/>
        <v>-3.6972281965128591E-2</v>
      </c>
    </row>
    <row r="10" spans="1:11">
      <c r="A10" s="49" t="s">
        <v>63</v>
      </c>
      <c r="B10" s="51" t="s">
        <v>62</v>
      </c>
      <c r="C10" s="16">
        <f>'[1]台灣--大陸'!C10+[1]出口大陸試算!C10</f>
        <v>23592</v>
      </c>
      <c r="D10" s="16">
        <v>23609</v>
      </c>
      <c r="E10" s="60">
        <f t="shared" si="0"/>
        <v>-7.2006438222711679E-4</v>
      </c>
      <c r="F10" s="16">
        <f>'[1]台灣--大陸'!F10+[1]出口大陸試算!F10</f>
        <v>24068175</v>
      </c>
      <c r="G10" s="16">
        <v>23047376</v>
      </c>
      <c r="H10" s="59">
        <f t="shared" si="1"/>
        <v>4.4291332774715871E-2</v>
      </c>
      <c r="I10" s="47">
        <f t="shared" si="2"/>
        <v>1020.1837487283825</v>
      </c>
      <c r="J10" s="47">
        <f t="shared" si="2"/>
        <v>976.21144478800454</v>
      </c>
      <c r="K10" s="59">
        <f t="shared" si="3"/>
        <v>4.5043831615728558E-2</v>
      </c>
    </row>
    <row r="11" spans="1:11" ht="17.25" thickBot="1">
      <c r="A11" s="46" t="s">
        <v>61</v>
      </c>
      <c r="B11" s="50" t="s">
        <v>60</v>
      </c>
      <c r="C11" s="43">
        <f>SUM(C5:C10)</f>
        <v>34401</v>
      </c>
      <c r="D11" s="43">
        <f>SUM(D5:D10)</f>
        <v>36789</v>
      </c>
      <c r="E11" s="81">
        <f t="shared" si="0"/>
        <v>-6.4910707004811219E-2</v>
      </c>
      <c r="F11" s="43">
        <f>SUM(F5:F10)</f>
        <v>30045098</v>
      </c>
      <c r="G11" s="43">
        <f>SUM(G5:G10)</f>
        <v>30802811</v>
      </c>
      <c r="H11" s="81">
        <f t="shared" si="1"/>
        <v>-2.4598826386332078E-2</v>
      </c>
      <c r="I11" s="42">
        <f t="shared" si="2"/>
        <v>873.37862271445601</v>
      </c>
      <c r="J11" s="42">
        <f t="shared" si="2"/>
        <v>837.28318247302184</v>
      </c>
      <c r="K11" s="67">
        <f t="shared" si="3"/>
        <v>4.3110193775565547E-2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'[1]台灣--大陸'!C13+[1]出口大陸試算!C13</f>
        <v>403</v>
      </c>
      <c r="D13" s="16">
        <v>821</v>
      </c>
      <c r="E13" s="60">
        <f>(C13-D13)/D13</f>
        <v>-0.50913520097442144</v>
      </c>
      <c r="F13" s="16">
        <f>'[1]台灣--大陸'!F13+[1]出口大陸試算!F13</f>
        <v>156150</v>
      </c>
      <c r="G13" s="16">
        <v>270910</v>
      </c>
      <c r="H13" s="60">
        <f>(F13-G13)/G13</f>
        <v>-0.42360931674725921</v>
      </c>
      <c r="I13" s="47">
        <f>F13/C13</f>
        <v>387.46898263027293</v>
      </c>
      <c r="J13" s="47">
        <f>G13/D13</f>
        <v>329.97563946406819</v>
      </c>
      <c r="K13" s="59">
        <f>(I13-J13)/J13</f>
        <v>0.17423511402109221</v>
      </c>
    </row>
    <row r="14" spans="1:11" ht="17.25" thickBot="1">
      <c r="A14" s="46" t="s">
        <v>1</v>
      </c>
      <c r="B14" s="45" t="s">
        <v>89</v>
      </c>
      <c r="C14" s="43">
        <f>C11+C13</f>
        <v>34804</v>
      </c>
      <c r="D14" s="43">
        <f>D11+D13</f>
        <v>37610</v>
      </c>
      <c r="E14" s="81">
        <f>(C14-D14)/D14</f>
        <v>-7.4607817069928209E-2</v>
      </c>
      <c r="F14" s="43">
        <f>F11+F13</f>
        <v>30201248</v>
      </c>
      <c r="G14" s="43">
        <f>G11+G13</f>
        <v>31073721</v>
      </c>
      <c r="H14" s="81">
        <f>(F14-G14)/G14</f>
        <v>-2.8077519264590164E-2</v>
      </c>
      <c r="I14" s="42">
        <f>F14/C14</f>
        <v>867.75221238938047</v>
      </c>
      <c r="J14" s="42">
        <f>G14/D14</f>
        <v>826.2090135602233</v>
      </c>
      <c r="K14" s="63">
        <f>(I14-J14)/J14</f>
        <v>5.0281706138914022E-2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249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248</v>
      </c>
      <c r="D18" s="33" t="s">
        <v>247</v>
      </c>
      <c r="E18" s="29" t="s">
        <v>83</v>
      </c>
      <c r="F18" s="62" t="s">
        <v>246</v>
      </c>
      <c r="G18" s="62" t="s">
        <v>245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'[1]台灣--大陸'!C20+[1]出口大陸試算!C20</f>
        <v>4063</v>
      </c>
      <c r="D20" s="16">
        <v>2221</v>
      </c>
      <c r="E20" s="59">
        <f t="shared" ref="E20:E42" si="4">(C20-D20)/D20</f>
        <v>0.8293561458802341</v>
      </c>
      <c r="F20" s="16">
        <f>'[1]台灣--大陸'!F20+[1]出口大陸試算!F20</f>
        <v>359783</v>
      </c>
      <c r="G20" s="16">
        <v>235949</v>
      </c>
      <c r="H20" s="59">
        <f t="shared" ref="H20:H42" si="5">(F20-G20)/G20</f>
        <v>0.52483375644736785</v>
      </c>
      <c r="I20" s="2"/>
      <c r="J20" s="2"/>
    </row>
    <row r="21" spans="1:10">
      <c r="A21" s="18" t="s">
        <v>43</v>
      </c>
      <c r="B21" s="17" t="s">
        <v>42</v>
      </c>
      <c r="C21" s="16">
        <f>'[1]台灣--大陸'!C21+[1]出口大陸試算!C21</f>
        <v>964</v>
      </c>
      <c r="D21" s="16">
        <v>1557</v>
      </c>
      <c r="E21" s="60">
        <f t="shared" si="4"/>
        <v>-0.38086062941554272</v>
      </c>
      <c r="F21" s="16">
        <f>'[1]台灣--大陸'!F21+[1]出口大陸試算!F21</f>
        <v>68034</v>
      </c>
      <c r="G21" s="16">
        <v>140907</v>
      </c>
      <c r="H21" s="60">
        <f t="shared" si="5"/>
        <v>-0.51717089995528964</v>
      </c>
      <c r="I21" s="2"/>
      <c r="J21" s="2"/>
    </row>
    <row r="22" spans="1:10">
      <c r="A22" s="18" t="s">
        <v>41</v>
      </c>
      <c r="B22" s="17" t="s">
        <v>40</v>
      </c>
      <c r="C22" s="16">
        <f>'[1]台灣--大陸'!C22+[1]出口大陸試算!C22</f>
        <v>1671369</v>
      </c>
      <c r="D22" s="16">
        <v>1677198</v>
      </c>
      <c r="E22" s="60">
        <f t="shared" si="4"/>
        <v>-3.4754393935599731E-3</v>
      </c>
      <c r="F22" s="16">
        <f>'[1]台灣--大陸'!F22+[1]出口大陸試算!F22</f>
        <v>42843072</v>
      </c>
      <c r="G22" s="16">
        <v>42361671</v>
      </c>
      <c r="H22" s="59">
        <f t="shared" si="5"/>
        <v>1.1364070128395076E-2</v>
      </c>
      <c r="I22" s="2"/>
      <c r="J22" s="2"/>
    </row>
    <row r="23" spans="1:10">
      <c r="A23" s="18" t="s">
        <v>39</v>
      </c>
      <c r="B23" s="17" t="s">
        <v>38</v>
      </c>
      <c r="C23" s="16">
        <f>'[1]台灣--大陸'!C23+[1]出口大陸試算!C23</f>
        <v>282478</v>
      </c>
      <c r="D23" s="16">
        <v>195315</v>
      </c>
      <c r="E23" s="59">
        <f t="shared" si="4"/>
        <v>0.4462688477587487</v>
      </c>
      <c r="F23" s="16">
        <f>'[1]台灣--大陸'!F23+[1]出口大陸試算!F23</f>
        <v>3122586</v>
      </c>
      <c r="G23" s="16">
        <v>2074755</v>
      </c>
      <c r="H23" s="59">
        <f t="shared" si="5"/>
        <v>0.50503842622381923</v>
      </c>
      <c r="I23" s="2"/>
      <c r="J23" s="2"/>
    </row>
    <row r="24" spans="1:10">
      <c r="A24" s="18" t="s">
        <v>37</v>
      </c>
      <c r="B24" s="17" t="s">
        <v>36</v>
      </c>
      <c r="C24" s="16">
        <f>'[1]台灣--大陸'!C24+[1]出口大陸試算!C24</f>
        <v>52580</v>
      </c>
      <c r="D24" s="16">
        <v>57960</v>
      </c>
      <c r="E24" s="60">
        <f t="shared" si="4"/>
        <v>-9.2822636300897168E-2</v>
      </c>
      <c r="F24" s="16">
        <f>'[1]台灣--大陸'!F24+[1]出口大陸試算!F24</f>
        <v>1189468</v>
      </c>
      <c r="G24" s="16">
        <v>1008653</v>
      </c>
      <c r="H24" s="59">
        <f t="shared" si="5"/>
        <v>0.17926383007833219</v>
      </c>
      <c r="I24" s="2"/>
      <c r="J24" s="2"/>
    </row>
    <row r="25" spans="1:10">
      <c r="A25" s="18" t="s">
        <v>35</v>
      </c>
      <c r="B25" s="17" t="s">
        <v>34</v>
      </c>
      <c r="C25" s="16">
        <f>'[1]台灣--大陸'!C25+[1]出口大陸試算!C25</f>
        <v>34977</v>
      </c>
      <c r="D25" s="16">
        <v>32179</v>
      </c>
      <c r="E25" s="59">
        <f t="shared" si="4"/>
        <v>8.6951117188228344E-2</v>
      </c>
      <c r="F25" s="16">
        <f>'[1]台灣--大陸'!F25+[1]出口大陸試算!F25</f>
        <v>1583313</v>
      </c>
      <c r="G25" s="16">
        <v>1964342</v>
      </c>
      <c r="H25" s="60">
        <f t="shared" si="5"/>
        <v>-0.1939728417963878</v>
      </c>
      <c r="I25" s="2"/>
      <c r="J25" s="2"/>
    </row>
    <row r="26" spans="1:10">
      <c r="A26" s="18" t="s">
        <v>33</v>
      </c>
      <c r="B26" s="17" t="s">
        <v>32</v>
      </c>
      <c r="C26" s="16">
        <f>'[1]台灣--大陸'!C26+[1]出口大陸試算!C26</f>
        <v>107721</v>
      </c>
      <c r="D26" s="16">
        <v>120442</v>
      </c>
      <c r="E26" s="60">
        <f t="shared" si="4"/>
        <v>-0.10561930223676126</v>
      </c>
      <c r="F26" s="16">
        <f>'[1]台灣--大陸'!F26+[1]出口大陸試算!F26</f>
        <v>5281557</v>
      </c>
      <c r="G26" s="16">
        <v>4268795</v>
      </c>
      <c r="H26" s="59">
        <f t="shared" si="5"/>
        <v>0.2372477479007542</v>
      </c>
      <c r="I26" s="2"/>
      <c r="J26" s="2"/>
    </row>
    <row r="27" spans="1:10">
      <c r="A27" s="18" t="s">
        <v>31</v>
      </c>
      <c r="B27" s="17" t="s">
        <v>30</v>
      </c>
      <c r="C27" s="16">
        <f>'[1]台灣--大陸'!C27+[1]出口大陸試算!C27</f>
        <v>120669</v>
      </c>
      <c r="D27" s="16">
        <v>152530</v>
      </c>
      <c r="E27" s="60">
        <f t="shared" si="4"/>
        <v>-0.20888349832819772</v>
      </c>
      <c r="F27" s="16">
        <f>'[1]台灣--大陸'!F27+[1]出口大陸試算!F27</f>
        <v>3708531</v>
      </c>
      <c r="G27" s="16">
        <v>4106928</v>
      </c>
      <c r="H27" s="60">
        <f t="shared" si="5"/>
        <v>-9.7006083379109639E-2</v>
      </c>
      <c r="I27" s="2"/>
      <c r="J27" s="2"/>
    </row>
    <row r="28" spans="1:10">
      <c r="A28" s="18" t="s">
        <v>29</v>
      </c>
      <c r="B28" s="17" t="s">
        <v>28</v>
      </c>
      <c r="C28" s="16">
        <f>'[1]台灣--大陸'!C28+[1]出口大陸試算!C28</f>
        <v>1294</v>
      </c>
      <c r="D28" s="16">
        <v>326</v>
      </c>
      <c r="E28" s="59">
        <f t="shared" si="4"/>
        <v>2.9693251533742333</v>
      </c>
      <c r="F28" s="16">
        <f>'[1]台灣--大陸'!F28+[1]出口大陸試算!F28</f>
        <v>14768</v>
      </c>
      <c r="G28" s="16">
        <v>53030</v>
      </c>
      <c r="H28" s="60">
        <f t="shared" si="5"/>
        <v>-0.72151612294927403</v>
      </c>
      <c r="I28" s="2"/>
      <c r="J28" s="2"/>
    </row>
    <row r="29" spans="1:10">
      <c r="A29" s="18" t="s">
        <v>27</v>
      </c>
      <c r="B29" s="17" t="s">
        <v>26</v>
      </c>
      <c r="C29" s="16">
        <f>'[1]台灣--大陸'!C29+[1]出口大陸試算!C29</f>
        <v>1159489</v>
      </c>
      <c r="D29" s="16">
        <v>943131</v>
      </c>
      <c r="E29" s="59">
        <f t="shared" si="4"/>
        <v>0.22940397463342843</v>
      </c>
      <c r="F29" s="16">
        <f>'[1]台灣--大陸'!F29+[1]出口大陸試算!F29</f>
        <v>28083936</v>
      </c>
      <c r="G29" s="16">
        <v>22265003</v>
      </c>
      <c r="H29" s="59">
        <f t="shared" si="5"/>
        <v>0.26134885317554191</v>
      </c>
      <c r="I29" s="2"/>
      <c r="J29" s="2"/>
    </row>
    <row r="30" spans="1:10">
      <c r="A30" s="18" t="s">
        <v>25</v>
      </c>
      <c r="B30" s="17" t="s">
        <v>24</v>
      </c>
      <c r="C30" s="16">
        <f>'[1]台灣--大陸'!C30+[1]出口大陸試算!C30</f>
        <v>31274</v>
      </c>
      <c r="D30" s="16">
        <v>98577</v>
      </c>
      <c r="E30" s="60">
        <f t="shared" si="4"/>
        <v>-0.6827454680097792</v>
      </c>
      <c r="F30" s="16">
        <f>'[1]台灣--大陸'!F30+[1]出口大陸試算!F30</f>
        <v>1113599</v>
      </c>
      <c r="G30" s="16">
        <v>2238878</v>
      </c>
      <c r="H30" s="60">
        <f t="shared" si="5"/>
        <v>-0.50260844941082095</v>
      </c>
      <c r="I30" s="2"/>
      <c r="J30" s="2"/>
    </row>
    <row r="31" spans="1:10">
      <c r="A31" s="18" t="s">
        <v>23</v>
      </c>
      <c r="B31" s="17" t="s">
        <v>22</v>
      </c>
      <c r="C31" s="16">
        <f>'[1]台灣--大陸'!C31+[1]出口大陸試算!C31</f>
        <v>325658</v>
      </c>
      <c r="D31" s="16">
        <v>296749</v>
      </c>
      <c r="E31" s="59">
        <f t="shared" si="4"/>
        <v>9.7419030898166462E-2</v>
      </c>
      <c r="F31" s="16">
        <f>'[1]台灣--大陸'!F31+[1]出口大陸試算!F31</f>
        <v>2670850</v>
      </c>
      <c r="G31" s="16">
        <v>2473253</v>
      </c>
      <c r="H31" s="59">
        <f t="shared" si="5"/>
        <v>7.9893565276176762E-2</v>
      </c>
      <c r="I31" s="2"/>
      <c r="J31" s="2"/>
    </row>
    <row r="32" spans="1:10">
      <c r="A32" s="18" t="s">
        <v>21</v>
      </c>
      <c r="B32" s="17" t="s">
        <v>20</v>
      </c>
      <c r="C32" s="16">
        <f>'[1]台灣--大陸'!C32+[1]出口大陸試算!C32</f>
        <v>565400</v>
      </c>
      <c r="D32" s="16">
        <v>692729</v>
      </c>
      <c r="E32" s="60">
        <f t="shared" si="4"/>
        <v>-0.1838078094030999</v>
      </c>
      <c r="F32" s="16">
        <f>'[1]台灣--大陸'!F32+[1]出口大陸試算!F32</f>
        <v>10345053</v>
      </c>
      <c r="G32" s="16">
        <v>9341807</v>
      </c>
      <c r="H32" s="59">
        <f t="shared" si="5"/>
        <v>0.10739314139116768</v>
      </c>
      <c r="I32" s="2"/>
      <c r="J32" s="2"/>
    </row>
    <row r="33" spans="1:10">
      <c r="A33" s="18" t="s">
        <v>19</v>
      </c>
      <c r="B33" s="17" t="s">
        <v>18</v>
      </c>
      <c r="C33" s="16">
        <f>'[1]台灣--大陸'!C33+[1]出口大陸試算!C33</f>
        <v>110167</v>
      </c>
      <c r="D33" s="16">
        <v>141914</v>
      </c>
      <c r="E33" s="60">
        <f t="shared" si="4"/>
        <v>-0.22370590639401328</v>
      </c>
      <c r="F33" s="16">
        <f>'[1]台灣--大陸'!F33+[1]出口大陸試算!F33</f>
        <v>1945718</v>
      </c>
      <c r="G33" s="16">
        <v>2253915</v>
      </c>
      <c r="H33" s="60">
        <f t="shared" si="5"/>
        <v>-0.13673851942065252</v>
      </c>
      <c r="I33" s="2"/>
      <c r="J33" s="2"/>
    </row>
    <row r="34" spans="1:10">
      <c r="A34" s="18" t="s">
        <v>17</v>
      </c>
      <c r="B34" s="17" t="s">
        <v>16</v>
      </c>
      <c r="C34" s="16">
        <f>'[1]台灣--大陸'!C34+[1]出口大陸試算!C34</f>
        <v>89033</v>
      </c>
      <c r="D34" s="16">
        <v>70677</v>
      </c>
      <c r="E34" s="59">
        <f t="shared" si="4"/>
        <v>0.2597167395333701</v>
      </c>
      <c r="F34" s="16">
        <f>'[1]台灣--大陸'!F34+[1]出口大陸試算!F34</f>
        <v>7287115</v>
      </c>
      <c r="G34" s="16">
        <v>6511827</v>
      </c>
      <c r="H34" s="59">
        <f t="shared" si="5"/>
        <v>0.11905844550231448</v>
      </c>
      <c r="I34" s="2"/>
      <c r="J34" s="2"/>
    </row>
    <row r="35" spans="1:10">
      <c r="A35" s="18" t="s">
        <v>15</v>
      </c>
      <c r="B35" s="17" t="s">
        <v>14</v>
      </c>
      <c r="C35" s="16">
        <f>'[1]台灣--大陸'!C35+[1]出口大陸試算!C35</f>
        <v>105611</v>
      </c>
      <c r="D35" s="16">
        <v>100802</v>
      </c>
      <c r="E35" s="59">
        <f t="shared" si="4"/>
        <v>4.7707386758199244E-2</v>
      </c>
      <c r="F35" s="16">
        <f>'[1]台灣--大陸'!F35+[1]出口大陸試算!F35</f>
        <v>3040635</v>
      </c>
      <c r="G35" s="16">
        <v>2628444</v>
      </c>
      <c r="H35" s="59">
        <f t="shared" si="5"/>
        <v>0.15681939580984033</v>
      </c>
      <c r="I35" s="2"/>
      <c r="J35" s="2"/>
    </row>
    <row r="36" spans="1:10">
      <c r="A36" s="18" t="s">
        <v>13</v>
      </c>
      <c r="B36" s="17" t="s">
        <v>12</v>
      </c>
      <c r="C36" s="16">
        <f>'[1]台灣--大陸'!C36+[1]出口大陸試算!C36</f>
        <v>44290</v>
      </c>
      <c r="D36" s="16">
        <v>104877</v>
      </c>
      <c r="E36" s="60">
        <f t="shared" si="4"/>
        <v>-0.57769577695776952</v>
      </c>
      <c r="F36" s="16">
        <f>'[1]台灣--大陸'!F36+[1]出口大陸試算!F36</f>
        <v>224508</v>
      </c>
      <c r="G36" s="16">
        <v>467664</v>
      </c>
      <c r="H36" s="60">
        <f t="shared" si="5"/>
        <v>-0.51993739094734681</v>
      </c>
      <c r="I36" s="2"/>
      <c r="J36" s="2"/>
    </row>
    <row r="37" spans="1:10">
      <c r="A37" s="18" t="s">
        <v>11</v>
      </c>
      <c r="B37" s="17" t="s">
        <v>10</v>
      </c>
      <c r="C37" s="16">
        <f>'[1]台灣--大陸'!C37+[1]出口大陸試算!C37</f>
        <v>97807</v>
      </c>
      <c r="D37" s="16">
        <v>94126</v>
      </c>
      <c r="E37" s="59">
        <f t="shared" si="4"/>
        <v>3.9107154240061191E-2</v>
      </c>
      <c r="F37" s="16">
        <f>'[1]台灣--大陸'!F37+[1]出口大陸試算!F37</f>
        <v>1720249</v>
      </c>
      <c r="G37" s="16">
        <v>1609817</v>
      </c>
      <c r="H37" s="59">
        <f t="shared" si="5"/>
        <v>6.8599101637018364E-2</v>
      </c>
      <c r="I37" s="2"/>
      <c r="J37" s="2"/>
    </row>
    <row r="38" spans="1:10">
      <c r="A38" s="18" t="s">
        <v>9</v>
      </c>
      <c r="B38" s="17" t="s">
        <v>8</v>
      </c>
      <c r="C38" s="16">
        <f>'[1]台灣--大陸'!C38+[1]出口大陸試算!C38</f>
        <v>116609</v>
      </c>
      <c r="D38" s="16">
        <v>107990</v>
      </c>
      <c r="E38" s="59">
        <f t="shared" si="4"/>
        <v>7.9812945643115099E-2</v>
      </c>
      <c r="F38" s="16">
        <f>'[1]台灣--大陸'!F38+[1]出口大陸試算!F38</f>
        <v>3165306</v>
      </c>
      <c r="G38" s="16">
        <v>2481798</v>
      </c>
      <c r="H38" s="59">
        <f t="shared" si="5"/>
        <v>0.27540839343089163</v>
      </c>
      <c r="I38" s="2"/>
      <c r="J38" s="2"/>
    </row>
    <row r="39" spans="1:10">
      <c r="A39" s="18" t="s">
        <v>7</v>
      </c>
      <c r="B39" s="17" t="s">
        <v>6</v>
      </c>
      <c r="C39" s="16">
        <f>'[1]台灣--大陸'!C39+[1]出口大陸試算!C39</f>
        <v>159318</v>
      </c>
      <c r="D39" s="16">
        <v>138304</v>
      </c>
      <c r="E39" s="59">
        <f t="shared" si="4"/>
        <v>0.15194065247570568</v>
      </c>
      <c r="F39" s="16">
        <f>'[1]台灣--大陸'!F39+[1]出口大陸試算!F39</f>
        <v>2907291</v>
      </c>
      <c r="G39" s="16">
        <v>2728646</v>
      </c>
      <c r="H39" s="59">
        <f t="shared" si="5"/>
        <v>6.5470200238506568E-2</v>
      </c>
      <c r="I39" s="2"/>
      <c r="J39" s="2"/>
    </row>
    <row r="40" spans="1:10">
      <c r="A40" s="18" t="s">
        <v>5</v>
      </c>
      <c r="B40" s="17" t="s">
        <v>4</v>
      </c>
      <c r="C40" s="16">
        <f>'[1]台灣--大陸'!C40+[1]出口大陸試算!C40</f>
        <v>881387</v>
      </c>
      <c r="D40" s="16">
        <v>930152</v>
      </c>
      <c r="E40" s="60">
        <f t="shared" si="4"/>
        <v>-5.2426915170853794E-2</v>
      </c>
      <c r="F40" s="16">
        <f>'[1]台灣--大陸'!F40+[1]出口大陸試算!F40</f>
        <v>7840787</v>
      </c>
      <c r="G40" s="16">
        <v>7277679</v>
      </c>
      <c r="H40" s="59">
        <f t="shared" si="5"/>
        <v>7.7374668489775381E-2</v>
      </c>
      <c r="I40" s="2"/>
      <c r="J40" s="2"/>
    </row>
    <row r="41" spans="1:10">
      <c r="A41" s="18" t="s">
        <v>3</v>
      </c>
      <c r="B41" s="17" t="s">
        <v>2</v>
      </c>
      <c r="C41" s="16">
        <f>'[1]台灣--大陸'!C41+[1]出口大陸試算!C41</f>
        <v>94380</v>
      </c>
      <c r="D41" s="16">
        <v>83928</v>
      </c>
      <c r="E41" s="59">
        <f t="shared" si="4"/>
        <v>0.12453531598513011</v>
      </c>
      <c r="F41" s="16">
        <f>'[1]台灣--大陸'!F41+[1]出口大陸試算!F41</f>
        <v>727319</v>
      </c>
      <c r="G41" s="16">
        <v>695390</v>
      </c>
      <c r="H41" s="59">
        <f t="shared" si="5"/>
        <v>4.5915241806755921E-2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6056538</v>
      </c>
      <c r="D42" s="58">
        <f>SUM(D20:D41)</f>
        <v>6043684</v>
      </c>
      <c r="E42" s="57">
        <f t="shared" si="4"/>
        <v>2.12684845865535E-3</v>
      </c>
      <c r="F42" s="58">
        <f>SUM(F20:F41)</f>
        <v>129243478</v>
      </c>
      <c r="G42" s="58">
        <f>SUM(G20:G41)</f>
        <v>119189151</v>
      </c>
      <c r="H42" s="57">
        <f t="shared" si="5"/>
        <v>8.435605854764415E-2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D4E3-16E7-43A6-B200-71B353317534}">
  <sheetPr>
    <tabColor rgb="FFFFC000"/>
  </sheetPr>
  <dimension ref="A1:K44"/>
  <sheetViews>
    <sheetView topLeftCell="A4" workbookViewId="0">
      <selection activeCell="B13" sqref="B13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166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164</v>
      </c>
      <c r="D3" s="33" t="s">
        <v>163</v>
      </c>
      <c r="E3" s="29" t="s">
        <v>83</v>
      </c>
      <c r="F3" s="62" t="s">
        <v>162</v>
      </c>
      <c r="G3" s="62" t="s">
        <v>161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'[7]台灣--大陸'!C5+[7]出口大陸試算!C5</f>
        <v>3863</v>
      </c>
      <c r="D5" s="16">
        <v>1588</v>
      </c>
      <c r="E5" s="59">
        <f t="shared" ref="E5:E11" si="0">(C5-D5)/D5</f>
        <v>1.4326196473551638</v>
      </c>
      <c r="F5" s="16">
        <f>'[7]台灣--大陸'!F5+[7]出口大陸試算!F5</f>
        <v>1653975</v>
      </c>
      <c r="G5" s="16">
        <v>1306439</v>
      </c>
      <c r="H5" s="59">
        <f t="shared" ref="H5:H11" si="1">(F5-G5)/G5</f>
        <v>0.26601777809756139</v>
      </c>
      <c r="I5" s="47">
        <f t="shared" ref="I5:J11" si="2">F5/C5</f>
        <v>428.15816722754334</v>
      </c>
      <c r="J5" s="47">
        <f t="shared" si="2"/>
        <v>822.69458438287154</v>
      </c>
      <c r="K5" s="60">
        <f t="shared" ref="K5:K11" si="3">(I5-J5)/J5</f>
        <v>-0.47956608034715831</v>
      </c>
    </row>
    <row r="6" spans="1:11">
      <c r="A6" s="53" t="s">
        <v>71</v>
      </c>
      <c r="B6" s="52" t="s">
        <v>70</v>
      </c>
      <c r="C6" s="16">
        <f>'[7]台灣--大陸'!C6+[7]出口大陸試算!C6</f>
        <v>276</v>
      </c>
      <c r="D6" s="16">
        <v>656</v>
      </c>
      <c r="E6" s="60">
        <f t="shared" si="0"/>
        <v>-0.57926829268292679</v>
      </c>
      <c r="F6" s="16">
        <f>'[7]台灣--大陸'!F6+[7]出口大陸試算!F6</f>
        <v>130571</v>
      </c>
      <c r="G6" s="16">
        <v>353069</v>
      </c>
      <c r="H6" s="60">
        <f t="shared" si="1"/>
        <v>-0.63018276880723034</v>
      </c>
      <c r="I6" s="47">
        <f t="shared" si="2"/>
        <v>473.08333333333331</v>
      </c>
      <c r="J6" s="47">
        <f t="shared" si="2"/>
        <v>538.21493902439022</v>
      </c>
      <c r="K6" s="60">
        <f t="shared" si="3"/>
        <v>-0.12101411716501118</v>
      </c>
    </row>
    <row r="7" spans="1:11">
      <c r="A7" s="49" t="s">
        <v>69</v>
      </c>
      <c r="B7" s="51" t="s">
        <v>68</v>
      </c>
      <c r="C7" s="16">
        <f>'[7]台灣--大陸'!C7+[7]出口大陸試算!C7</f>
        <v>499</v>
      </c>
      <c r="D7" s="16">
        <v>2442</v>
      </c>
      <c r="E7" s="60">
        <f t="shared" si="0"/>
        <v>-0.79565929565929561</v>
      </c>
      <c r="F7" s="16">
        <f>'[7]台灣--大陸'!F7+[7]出口大陸試算!F7</f>
        <v>22576</v>
      </c>
      <c r="G7" s="16">
        <v>86548</v>
      </c>
      <c r="H7" s="60">
        <f t="shared" si="1"/>
        <v>-0.73915052918611635</v>
      </c>
      <c r="I7" s="47">
        <f t="shared" si="2"/>
        <v>45.242484969939881</v>
      </c>
      <c r="J7" s="47">
        <f t="shared" si="2"/>
        <v>35.441441441441441</v>
      </c>
      <c r="K7" s="59">
        <f t="shared" si="3"/>
        <v>0.27654189925351469</v>
      </c>
    </row>
    <row r="8" spans="1:11">
      <c r="A8" s="49" t="s">
        <v>67</v>
      </c>
      <c r="B8" s="51" t="s">
        <v>66</v>
      </c>
      <c r="C8" s="16">
        <f>'[7]台灣--大陸'!C8+[7]出口大陸試算!C8</f>
        <v>125</v>
      </c>
      <c r="D8" s="16">
        <v>356</v>
      </c>
      <c r="E8" s="60">
        <f t="shared" si="0"/>
        <v>-0.648876404494382</v>
      </c>
      <c r="F8" s="16">
        <f>'[7]台灣--大陸'!F8+[7]出口大陸試算!F8</f>
        <v>75645</v>
      </c>
      <c r="G8" s="16">
        <v>163088</v>
      </c>
      <c r="H8" s="60">
        <f t="shared" si="1"/>
        <v>-0.53617065633277738</v>
      </c>
      <c r="I8" s="47">
        <f t="shared" si="2"/>
        <v>605.16</v>
      </c>
      <c r="J8" s="47">
        <f t="shared" si="2"/>
        <v>458.11235955056179</v>
      </c>
      <c r="K8" s="59">
        <f t="shared" si="3"/>
        <v>0.32098597076424995</v>
      </c>
    </row>
    <row r="9" spans="1:11">
      <c r="A9" s="49" t="s">
        <v>65</v>
      </c>
      <c r="B9" s="51" t="s">
        <v>64</v>
      </c>
      <c r="C9" s="16">
        <f>'[7]台灣--大陸'!C9+[7]出口大陸試算!C9</f>
        <v>2451</v>
      </c>
      <c r="D9" s="16">
        <v>1290</v>
      </c>
      <c r="E9" s="59">
        <f t="shared" si="0"/>
        <v>0.9</v>
      </c>
      <c r="F9" s="16">
        <f>'[7]台灣--大陸'!F9+[7]出口大陸試算!F9</f>
        <v>1858923</v>
      </c>
      <c r="G9" s="16">
        <v>1175767</v>
      </c>
      <c r="H9" s="59">
        <f t="shared" si="1"/>
        <v>0.58103008504235953</v>
      </c>
      <c r="I9" s="47">
        <f t="shared" si="2"/>
        <v>758.43451652386784</v>
      </c>
      <c r="J9" s="47">
        <f t="shared" si="2"/>
        <v>911.44728682170546</v>
      </c>
      <c r="K9" s="60">
        <f t="shared" si="3"/>
        <v>-0.16787890260928442</v>
      </c>
    </row>
    <row r="10" spans="1:11">
      <c r="A10" s="49" t="s">
        <v>63</v>
      </c>
      <c r="B10" s="51" t="s">
        <v>62</v>
      </c>
      <c r="C10" s="16">
        <f>'[7]台灣--大陸'!C10+[7]出口大陸試算!C10</f>
        <v>12579</v>
      </c>
      <c r="D10" s="16">
        <v>9935</v>
      </c>
      <c r="E10" s="59">
        <f t="shared" si="0"/>
        <v>0.26612984398590839</v>
      </c>
      <c r="F10" s="16">
        <f>'[7]台灣--大陸'!F10+[7]出口大陸試算!F10</f>
        <v>12786449</v>
      </c>
      <c r="G10" s="16">
        <v>8697936</v>
      </c>
      <c r="H10" s="59">
        <f t="shared" si="1"/>
        <v>0.470055539613076</v>
      </c>
      <c r="I10" s="47">
        <f t="shared" si="2"/>
        <v>1016.4916925033787</v>
      </c>
      <c r="J10" s="47">
        <f t="shared" si="2"/>
        <v>875.48424760946148</v>
      </c>
      <c r="K10" s="59">
        <f t="shared" si="3"/>
        <v>0.16106222959344232</v>
      </c>
    </row>
    <row r="11" spans="1:11" ht="17.25" thickBot="1">
      <c r="A11" s="46" t="s">
        <v>61</v>
      </c>
      <c r="B11" s="50" t="s">
        <v>60</v>
      </c>
      <c r="C11" s="43">
        <f>SUM(C5:C10)</f>
        <v>19793</v>
      </c>
      <c r="D11" s="43">
        <f>SUM(D5:D10)</f>
        <v>16267</v>
      </c>
      <c r="E11" s="64">
        <f t="shared" si="0"/>
        <v>0.2167578533226778</v>
      </c>
      <c r="F11" s="43">
        <f>SUM(F5:F10)</f>
        <v>16528139</v>
      </c>
      <c r="G11" s="43">
        <f>SUM(G5:G10)</f>
        <v>11782847</v>
      </c>
      <c r="H11" s="64">
        <f t="shared" si="1"/>
        <v>0.40272881418217515</v>
      </c>
      <c r="I11" s="42">
        <f t="shared" si="2"/>
        <v>835.04971454554641</v>
      </c>
      <c r="J11" s="42">
        <f t="shared" si="2"/>
        <v>724.34050531751393</v>
      </c>
      <c r="K11" s="67">
        <f t="shared" si="3"/>
        <v>0.15284138939531375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v>132</v>
      </c>
      <c r="D13" s="16">
        <v>399</v>
      </c>
      <c r="E13" s="60">
        <f>(C13-D13)/D13</f>
        <v>-0.66917293233082709</v>
      </c>
      <c r="F13" s="16">
        <f>'[7]台灣--大陸'!F13+[7]出口大陸試算!F13</f>
        <v>37456</v>
      </c>
      <c r="G13" s="16">
        <v>143415</v>
      </c>
      <c r="H13" s="60">
        <f>(F13-G13)/G13</f>
        <v>-0.73882787713976916</v>
      </c>
      <c r="I13" s="47">
        <f>F13/C13</f>
        <v>283.75757575757575</v>
      </c>
      <c r="J13" s="47">
        <f>G13/D13</f>
        <v>359.43609022556393</v>
      </c>
      <c r="K13" s="60">
        <f>(I13-J13)/J13</f>
        <v>-0.21054790135430243</v>
      </c>
    </row>
    <row r="14" spans="1:11" ht="17.25" thickBot="1">
      <c r="A14" s="46" t="s">
        <v>1</v>
      </c>
      <c r="B14" s="45" t="s">
        <v>89</v>
      </c>
      <c r="C14" s="43">
        <f>C11+C13</f>
        <v>19925</v>
      </c>
      <c r="D14" s="43">
        <f>D11+D13</f>
        <v>16666</v>
      </c>
      <c r="E14" s="64">
        <f>(C14-D14)/D14</f>
        <v>0.19554782191287651</v>
      </c>
      <c r="F14" s="43">
        <f>F11+F13</f>
        <v>16565595</v>
      </c>
      <c r="G14" s="43">
        <f>G11+G13</f>
        <v>11926262</v>
      </c>
      <c r="H14" s="64">
        <f>(F14-G14)/G14</f>
        <v>0.3890014323012525</v>
      </c>
      <c r="I14" s="42">
        <f>F14/C14</f>
        <v>831.39749058971142</v>
      </c>
      <c r="J14" s="42">
        <f>G14/D14</f>
        <v>715.604344173767</v>
      </c>
      <c r="K14" s="63">
        <f>(I14-J14)/J14</f>
        <v>0.16181168736424956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165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164</v>
      </c>
      <c r="D18" s="33" t="s">
        <v>163</v>
      </c>
      <c r="E18" s="29" t="s">
        <v>83</v>
      </c>
      <c r="F18" s="62" t="s">
        <v>162</v>
      </c>
      <c r="G18" s="62" t="s">
        <v>161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'[7]台灣--大陸'!C20+[7]出口大陸試算!C20</f>
        <v>1343</v>
      </c>
      <c r="D20" s="16">
        <v>1242</v>
      </c>
      <c r="E20" s="59">
        <f t="shared" ref="E20:E42" si="4">(C20-D20)/D20</f>
        <v>8.1320450885668277E-2</v>
      </c>
      <c r="F20" s="16">
        <f>'[7]台灣--大陸'!F20+[7]出口大陸試算!F20</f>
        <v>131771</v>
      </c>
      <c r="G20" s="16">
        <v>129931</v>
      </c>
      <c r="H20" s="59">
        <f t="shared" ref="H20:H42" si="5">(F20-G20)/G20</f>
        <v>1.4161362569363739E-2</v>
      </c>
      <c r="I20" s="2"/>
      <c r="J20" s="2"/>
    </row>
    <row r="21" spans="1:10">
      <c r="A21" s="18" t="s">
        <v>43</v>
      </c>
      <c r="B21" s="17" t="s">
        <v>42</v>
      </c>
      <c r="C21" s="16">
        <f>'[7]台灣--大陸'!C21+[7]出口大陸試算!C21</f>
        <v>405</v>
      </c>
      <c r="D21" s="16">
        <v>1055</v>
      </c>
      <c r="E21" s="60">
        <f t="shared" si="4"/>
        <v>-0.61611374407582942</v>
      </c>
      <c r="F21" s="16">
        <f>'[7]台灣--大陸'!F21+[7]出口大陸試算!F21</f>
        <v>33759</v>
      </c>
      <c r="G21" s="16">
        <v>108387</v>
      </c>
      <c r="H21" s="60">
        <f t="shared" si="5"/>
        <v>-0.68853275761853361</v>
      </c>
      <c r="I21" s="2"/>
      <c r="J21" s="2"/>
    </row>
    <row r="22" spans="1:10">
      <c r="A22" s="18" t="s">
        <v>41</v>
      </c>
      <c r="B22" s="17" t="s">
        <v>40</v>
      </c>
      <c r="C22" s="16">
        <f>'[7]台灣--大陸'!C22+[7]出口大陸試算!C22</f>
        <v>818470</v>
      </c>
      <c r="D22" s="16">
        <v>769602</v>
      </c>
      <c r="E22" s="59">
        <f t="shared" si="4"/>
        <v>6.3497755982962617E-2</v>
      </c>
      <c r="F22" s="16">
        <f>'[7]台灣--大陸'!F22+[7]出口大陸試算!F22</f>
        <v>21522885</v>
      </c>
      <c r="G22" s="16">
        <v>20636722</v>
      </c>
      <c r="H22" s="59">
        <f t="shared" si="5"/>
        <v>4.2941073684086069E-2</v>
      </c>
      <c r="I22" s="2"/>
      <c r="J22" s="2"/>
    </row>
    <row r="23" spans="1:10">
      <c r="A23" s="18" t="s">
        <v>39</v>
      </c>
      <c r="B23" s="17" t="s">
        <v>38</v>
      </c>
      <c r="C23" s="16">
        <f>'[7]台灣--大陸'!C23+[7]出口大陸試算!C23</f>
        <v>86455</v>
      </c>
      <c r="D23" s="16">
        <v>88628</v>
      </c>
      <c r="E23" s="60">
        <f t="shared" si="4"/>
        <v>-2.4518210949135713E-2</v>
      </c>
      <c r="F23" s="16">
        <f>'[7]台灣--大陸'!F23+[7]出口大陸試算!F23</f>
        <v>1043755</v>
      </c>
      <c r="G23" s="16">
        <v>783318</v>
      </c>
      <c r="H23" s="59">
        <f t="shared" si="5"/>
        <v>0.33247927406238592</v>
      </c>
      <c r="I23" s="2"/>
      <c r="J23" s="2"/>
    </row>
    <row r="24" spans="1:10">
      <c r="A24" s="18" t="s">
        <v>37</v>
      </c>
      <c r="B24" s="17" t="s">
        <v>36</v>
      </c>
      <c r="C24" s="16">
        <f>'[7]台灣--大陸'!C24+[7]出口大陸試算!C24</f>
        <v>19761</v>
      </c>
      <c r="D24" s="16">
        <v>24060</v>
      </c>
      <c r="E24" s="60">
        <f t="shared" si="4"/>
        <v>-0.17867830423940151</v>
      </c>
      <c r="F24" s="16">
        <f>'[7]台灣--大陸'!F24+[7]出口大陸試算!F24</f>
        <v>520525</v>
      </c>
      <c r="G24" s="16">
        <v>371118</v>
      </c>
      <c r="H24" s="59">
        <f t="shared" si="5"/>
        <v>0.40258623941711263</v>
      </c>
      <c r="I24" s="2"/>
      <c r="J24" s="2"/>
    </row>
    <row r="25" spans="1:10">
      <c r="A25" s="18" t="s">
        <v>35</v>
      </c>
      <c r="B25" s="17" t="s">
        <v>34</v>
      </c>
      <c r="C25" s="16">
        <f>'[7]台灣--大陸'!C25+[7]出口大陸試算!C25</f>
        <v>23169</v>
      </c>
      <c r="D25" s="16">
        <v>15163</v>
      </c>
      <c r="E25" s="59">
        <f t="shared" si="4"/>
        <v>0.52799577919936691</v>
      </c>
      <c r="F25" s="16">
        <f>'[7]台灣--大陸'!F25+[7]出口大陸試算!F25</f>
        <v>1005518</v>
      </c>
      <c r="G25" s="16">
        <v>961817</v>
      </c>
      <c r="H25" s="59">
        <f t="shared" si="5"/>
        <v>4.5435878134821903E-2</v>
      </c>
      <c r="I25" s="2"/>
      <c r="J25" s="2"/>
    </row>
    <row r="26" spans="1:10">
      <c r="A26" s="18" t="s">
        <v>33</v>
      </c>
      <c r="B26" s="17" t="s">
        <v>32</v>
      </c>
      <c r="C26" s="16">
        <f>'[7]台灣--大陸'!C26+[7]出口大陸試算!C26</f>
        <v>50198</v>
      </c>
      <c r="D26" s="16">
        <v>38613</v>
      </c>
      <c r="E26" s="59">
        <f t="shared" si="4"/>
        <v>0.30002848781498459</v>
      </c>
      <c r="F26" s="16">
        <f>'[7]台灣--大陸'!F26+[7]出口大陸試算!F26</f>
        <v>2212642</v>
      </c>
      <c r="G26" s="16">
        <v>1820265</v>
      </c>
      <c r="H26" s="59">
        <f t="shared" si="5"/>
        <v>0.21556037170412001</v>
      </c>
      <c r="I26" s="2"/>
      <c r="J26" s="2"/>
    </row>
    <row r="27" spans="1:10">
      <c r="A27" s="18" t="s">
        <v>31</v>
      </c>
      <c r="B27" s="17" t="s">
        <v>30</v>
      </c>
      <c r="C27" s="16">
        <f>'[7]台灣--大陸'!C27+[7]出口大陸試算!C27</f>
        <v>58091</v>
      </c>
      <c r="D27" s="16">
        <v>86990</v>
      </c>
      <c r="E27" s="60">
        <f t="shared" si="4"/>
        <v>-0.33221059891941601</v>
      </c>
      <c r="F27" s="16">
        <f>'[7]台灣--大陸'!F27+[7]出口大陸試算!F27</f>
        <v>1754173</v>
      </c>
      <c r="G27" s="16">
        <v>2199691</v>
      </c>
      <c r="H27" s="60">
        <f t="shared" si="5"/>
        <v>-0.20253662900834707</v>
      </c>
      <c r="I27" s="2"/>
      <c r="J27" s="2"/>
    </row>
    <row r="28" spans="1:10">
      <c r="A28" s="18" t="s">
        <v>29</v>
      </c>
      <c r="B28" s="17" t="s">
        <v>28</v>
      </c>
      <c r="C28" s="16">
        <f>'[7]台灣--大陸'!C28+[7]出口大陸試算!C28</f>
        <v>377</v>
      </c>
      <c r="D28" s="16">
        <v>306</v>
      </c>
      <c r="E28" s="59">
        <f t="shared" si="4"/>
        <v>0.23202614379084968</v>
      </c>
      <c r="F28" s="16">
        <f>'[7]台灣--大陸'!F28+[7]出口大陸試算!F28</f>
        <v>7117</v>
      </c>
      <c r="G28" s="16">
        <v>51940</v>
      </c>
      <c r="H28" s="60">
        <f t="shared" si="5"/>
        <v>-0.86297651135926068</v>
      </c>
      <c r="I28" s="2"/>
      <c r="J28" s="2"/>
    </row>
    <row r="29" spans="1:10">
      <c r="A29" s="18" t="s">
        <v>27</v>
      </c>
      <c r="B29" s="17" t="s">
        <v>26</v>
      </c>
      <c r="C29" s="16">
        <f>'[7]台灣--大陸'!C29+[7]出口大陸試算!C29</f>
        <v>612693</v>
      </c>
      <c r="D29" s="16">
        <v>430671</v>
      </c>
      <c r="E29" s="59">
        <f t="shared" si="4"/>
        <v>0.42264745014175553</v>
      </c>
      <c r="F29" s="16">
        <f>'[7]台灣--大陸'!F29+[7]出口大陸試算!F29</f>
        <v>14996290</v>
      </c>
      <c r="G29" s="16">
        <v>9844681</v>
      </c>
      <c r="H29" s="59">
        <f t="shared" si="5"/>
        <v>0.52328856567317927</v>
      </c>
      <c r="I29" s="2"/>
      <c r="J29" s="2"/>
    </row>
    <row r="30" spans="1:10">
      <c r="A30" s="18" t="s">
        <v>25</v>
      </c>
      <c r="B30" s="17" t="s">
        <v>24</v>
      </c>
      <c r="C30" s="16">
        <f>'[7]台灣--大陸'!C30+[7]出口大陸試算!C30</f>
        <v>15828</v>
      </c>
      <c r="D30" s="16">
        <v>69030</v>
      </c>
      <c r="E30" s="60">
        <f t="shared" si="4"/>
        <v>-0.77070838765754024</v>
      </c>
      <c r="F30" s="16">
        <f>'[7]台灣--大陸'!F30+[7]出口大陸試算!F30</f>
        <v>588870</v>
      </c>
      <c r="G30" s="16">
        <v>1448903</v>
      </c>
      <c r="H30" s="60">
        <f t="shared" si="5"/>
        <v>-0.59357527729599568</v>
      </c>
      <c r="I30" s="2"/>
      <c r="J30" s="2"/>
    </row>
    <row r="31" spans="1:10">
      <c r="A31" s="18" t="s">
        <v>23</v>
      </c>
      <c r="B31" s="17" t="s">
        <v>22</v>
      </c>
      <c r="C31" s="16">
        <f>'[7]台灣--大陸'!C31+[7]出口大陸試算!C31</f>
        <v>144512</v>
      </c>
      <c r="D31" s="16">
        <v>128809</v>
      </c>
      <c r="E31" s="59">
        <f t="shared" si="4"/>
        <v>0.12190918336451645</v>
      </c>
      <c r="F31" s="16">
        <f>'[7]台灣--大陸'!F31+[7]出口大陸試算!F31</f>
        <v>1369074</v>
      </c>
      <c r="G31" s="16">
        <v>1069570</v>
      </c>
      <c r="H31" s="59">
        <f t="shared" si="5"/>
        <v>0.28002281290612113</v>
      </c>
      <c r="I31" s="2"/>
      <c r="J31" s="2"/>
    </row>
    <row r="32" spans="1:10">
      <c r="A32" s="18" t="s">
        <v>21</v>
      </c>
      <c r="B32" s="17" t="s">
        <v>20</v>
      </c>
      <c r="C32" s="16">
        <f>'[7]台灣--大陸'!C32+[7]出口大陸試算!C32</f>
        <v>237546</v>
      </c>
      <c r="D32" s="16">
        <v>292835</v>
      </c>
      <c r="E32" s="60">
        <f t="shared" si="4"/>
        <v>-0.18880598289138936</v>
      </c>
      <c r="F32" s="16">
        <f>'[7]台灣--大陸'!F32+[7]出口大陸試算!F32</f>
        <v>4812273</v>
      </c>
      <c r="G32" s="16">
        <v>3807300</v>
      </c>
      <c r="H32" s="59">
        <f t="shared" si="5"/>
        <v>0.26395949885745806</v>
      </c>
      <c r="I32" s="2"/>
      <c r="J32" s="2"/>
    </row>
    <row r="33" spans="1:10">
      <c r="A33" s="18" t="s">
        <v>19</v>
      </c>
      <c r="B33" s="17" t="s">
        <v>18</v>
      </c>
      <c r="C33" s="16">
        <f>'[7]台灣--大陸'!C33+[7]出口大陸試算!C33</f>
        <v>62010</v>
      </c>
      <c r="D33" s="16">
        <v>82346</v>
      </c>
      <c r="E33" s="60">
        <f t="shared" si="4"/>
        <v>-0.24695795788502173</v>
      </c>
      <c r="F33" s="16">
        <f>'[7]台灣--大陸'!F33+[7]出口大陸試算!F33</f>
        <v>1025516</v>
      </c>
      <c r="G33" s="16">
        <v>1273202</v>
      </c>
      <c r="H33" s="60">
        <f t="shared" si="5"/>
        <v>-0.19453786594743017</v>
      </c>
      <c r="I33" s="2"/>
      <c r="J33" s="2"/>
    </row>
    <row r="34" spans="1:10">
      <c r="A34" s="18" t="s">
        <v>17</v>
      </c>
      <c r="B34" s="17" t="s">
        <v>16</v>
      </c>
      <c r="C34" s="16">
        <f>'[7]台灣--大陸'!C34+[7]出口大陸試算!C34</f>
        <v>43294</v>
      </c>
      <c r="D34" s="16">
        <v>26428</v>
      </c>
      <c r="E34" s="59">
        <f t="shared" si="4"/>
        <v>0.63818677160587256</v>
      </c>
      <c r="F34" s="16">
        <f>'[7]台灣--大陸'!F34+[7]出口大陸試算!F34</f>
        <v>3435990</v>
      </c>
      <c r="G34" s="16">
        <v>2541046</v>
      </c>
      <c r="H34" s="59">
        <f t="shared" si="5"/>
        <v>0.35219511964757821</v>
      </c>
      <c r="I34" s="2"/>
      <c r="J34" s="2"/>
    </row>
    <row r="35" spans="1:10">
      <c r="A35" s="18" t="s">
        <v>15</v>
      </c>
      <c r="B35" s="17" t="s">
        <v>14</v>
      </c>
      <c r="C35" s="16">
        <f>'[7]台灣--大陸'!C35+[7]出口大陸試算!C35</f>
        <v>42789</v>
      </c>
      <c r="D35" s="16">
        <v>34661</v>
      </c>
      <c r="E35" s="59">
        <f t="shared" si="4"/>
        <v>0.23449987017108564</v>
      </c>
      <c r="F35" s="16">
        <f>'[7]台灣--大陸'!F35+[7]出口大陸試算!F35</f>
        <v>1426979</v>
      </c>
      <c r="G35" s="16">
        <v>953923</v>
      </c>
      <c r="H35" s="59">
        <f t="shared" si="5"/>
        <v>0.49590585403643689</v>
      </c>
      <c r="I35" s="2"/>
      <c r="J35" s="2"/>
    </row>
    <row r="36" spans="1:10">
      <c r="A36" s="18" t="s">
        <v>13</v>
      </c>
      <c r="B36" s="17" t="s">
        <v>12</v>
      </c>
      <c r="C36" s="16">
        <f>'[7]台灣--大陸'!C36+[7]出口大陸試算!C36</f>
        <v>39135</v>
      </c>
      <c r="D36" s="16">
        <v>58968</v>
      </c>
      <c r="E36" s="60">
        <f t="shared" si="4"/>
        <v>-0.33633496133496132</v>
      </c>
      <c r="F36" s="16">
        <f>'[7]台灣--大陸'!F36+[7]出口大陸試算!F36</f>
        <v>130390</v>
      </c>
      <c r="G36" s="16">
        <v>293041</v>
      </c>
      <c r="H36" s="60">
        <f t="shared" si="5"/>
        <v>-0.55504519845345868</v>
      </c>
      <c r="I36" s="2"/>
      <c r="J36" s="2"/>
    </row>
    <row r="37" spans="1:10">
      <c r="A37" s="18" t="s">
        <v>11</v>
      </c>
      <c r="B37" s="17" t="s">
        <v>10</v>
      </c>
      <c r="C37" s="16">
        <f>'[7]台灣--大陸'!C37+[7]出口大陸試算!C37</f>
        <v>42601</v>
      </c>
      <c r="D37" s="16">
        <v>31202</v>
      </c>
      <c r="E37" s="59">
        <f t="shared" si="4"/>
        <v>0.36532914556759183</v>
      </c>
      <c r="F37" s="16">
        <f>'[7]台灣--大陸'!F37+[7]出口大陸試算!F37</f>
        <v>872715</v>
      </c>
      <c r="G37" s="16">
        <v>657272</v>
      </c>
      <c r="H37" s="59">
        <f t="shared" si="5"/>
        <v>0.32778362686984991</v>
      </c>
      <c r="I37" s="2"/>
      <c r="J37" s="2"/>
    </row>
    <row r="38" spans="1:10">
      <c r="A38" s="18" t="s">
        <v>9</v>
      </c>
      <c r="B38" s="17" t="s">
        <v>8</v>
      </c>
      <c r="C38" s="16">
        <f>'[7]台灣--大陸'!C38+[7]出口大陸試算!C38</f>
        <v>61344</v>
      </c>
      <c r="D38" s="16">
        <v>35415</v>
      </c>
      <c r="E38" s="59">
        <f t="shared" si="4"/>
        <v>0.73214739517153749</v>
      </c>
      <c r="F38" s="16">
        <f>'[7]台灣--大陸'!F38+[7]出口大陸試算!F38</f>
        <v>1522555</v>
      </c>
      <c r="G38" s="16">
        <v>844802</v>
      </c>
      <c r="H38" s="59">
        <f t="shared" si="5"/>
        <v>0.80226254199208813</v>
      </c>
      <c r="I38" s="2"/>
      <c r="J38" s="2"/>
    </row>
    <row r="39" spans="1:10">
      <c r="A39" s="18" t="s">
        <v>7</v>
      </c>
      <c r="B39" s="17" t="s">
        <v>6</v>
      </c>
      <c r="C39" s="16">
        <f>'[7]台灣--大陸'!C39+[7]出口大陸試算!C39</f>
        <v>94432</v>
      </c>
      <c r="D39" s="16">
        <v>51875</v>
      </c>
      <c r="E39" s="59">
        <f t="shared" si="4"/>
        <v>0.82037590361445778</v>
      </c>
      <c r="F39" s="16">
        <f>'[7]台灣--大陸'!F39+[7]出口大陸試算!F39</f>
        <v>1554582</v>
      </c>
      <c r="G39" s="16">
        <v>1017780</v>
      </c>
      <c r="H39" s="59">
        <f t="shared" si="5"/>
        <v>0.52742439426988152</v>
      </c>
      <c r="I39" s="2"/>
      <c r="J39" s="2"/>
    </row>
    <row r="40" spans="1:10">
      <c r="A40" s="18" t="s">
        <v>5</v>
      </c>
      <c r="B40" s="17" t="s">
        <v>4</v>
      </c>
      <c r="C40" s="16">
        <f>'[7]台灣--大陸'!C40+[7]出口大陸試算!C40</f>
        <v>383635</v>
      </c>
      <c r="D40" s="16">
        <v>537021</v>
      </c>
      <c r="E40" s="60">
        <f t="shared" si="4"/>
        <v>-0.28562383966362581</v>
      </c>
      <c r="F40" s="16">
        <f>'[7]台灣--大陸'!F40+[7]出口大陸試算!F40</f>
        <v>3292808</v>
      </c>
      <c r="G40" s="16">
        <v>3776810</v>
      </c>
      <c r="H40" s="60">
        <f t="shared" si="5"/>
        <v>-0.1281510057429418</v>
      </c>
      <c r="I40" s="2"/>
      <c r="J40" s="2"/>
    </row>
    <row r="41" spans="1:10">
      <c r="A41" s="18" t="s">
        <v>3</v>
      </c>
      <c r="B41" s="17" t="s">
        <v>2</v>
      </c>
      <c r="C41" s="16">
        <f>'[7]台灣--大陸'!C41+[7]出口大陸試算!C41</f>
        <v>42516</v>
      </c>
      <c r="D41" s="16">
        <v>42990</v>
      </c>
      <c r="E41" s="60">
        <f t="shared" si="4"/>
        <v>-1.1025819958129797E-2</v>
      </c>
      <c r="F41" s="16">
        <f>'[7]台灣--大陸'!F41+[7]出口大陸試算!F41</f>
        <v>328233</v>
      </c>
      <c r="G41" s="16">
        <v>355937</v>
      </c>
      <c r="H41" s="60">
        <f t="shared" si="5"/>
        <v>-7.7833998713255442E-2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2880604</v>
      </c>
      <c r="D42" s="58">
        <f>SUM(D20:D41)</f>
        <v>2847910</v>
      </c>
      <c r="E42" s="57">
        <f t="shared" si="4"/>
        <v>1.1479997612284095E-2</v>
      </c>
      <c r="F42" s="58">
        <f>SUM(F20:F41)</f>
        <v>63588420</v>
      </c>
      <c r="G42" s="58">
        <f>SUM(G20:G41)</f>
        <v>54947456</v>
      </c>
      <c r="H42" s="57">
        <f t="shared" si="5"/>
        <v>0.15725867272180899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822-CD01-4F02-8F39-37555CFF7DCF}">
  <sheetPr>
    <tabColor rgb="FFFFC000"/>
  </sheetPr>
  <dimension ref="A1:K44"/>
  <sheetViews>
    <sheetView topLeftCell="A4" workbookViewId="0">
      <selection activeCell="F14" sqref="F14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168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164</v>
      </c>
      <c r="D3" s="33" t="s">
        <v>163</v>
      </c>
      <c r="E3" s="29" t="s">
        <v>97</v>
      </c>
      <c r="F3" s="62" t="s">
        <v>162</v>
      </c>
      <c r="G3" s="62" t="s">
        <v>161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'[7]台灣--大陸'!D5+[7]自大陸進口試算!C5</f>
        <v>37803</v>
      </c>
      <c r="D5" s="16">
        <v>81001</v>
      </c>
      <c r="E5" s="60">
        <f t="shared" ref="E5:E11" si="0">(C5-D5)/D5</f>
        <v>-0.53330205799928398</v>
      </c>
      <c r="F5" s="16">
        <f>'[7]台灣--大陸'!G5+[7]自大陸進口試算!F5</f>
        <v>2221404</v>
      </c>
      <c r="G5" s="16">
        <v>4530207</v>
      </c>
      <c r="H5" s="60">
        <f t="shared" ref="H5:H11" si="1">(F5-G5)/G5</f>
        <v>-0.50964624795290814</v>
      </c>
      <c r="I5" s="47">
        <f t="shared" ref="I5:J11" si="2">F5/C5</f>
        <v>58.762637885882071</v>
      </c>
      <c r="J5" s="47">
        <f t="shared" si="2"/>
        <v>55.927791014925745</v>
      </c>
      <c r="K5" s="59">
        <f t="shared" ref="K5:K11" si="3">(I5-J5)/J5</f>
        <v>5.068762451568623E-2</v>
      </c>
    </row>
    <row r="6" spans="1:11">
      <c r="A6" s="53" t="s">
        <v>71</v>
      </c>
      <c r="B6" s="52" t="s">
        <v>70</v>
      </c>
      <c r="C6" s="16">
        <f>'[7]台灣--大陸'!D6+[7]自大陸進口試算!C6</f>
        <v>28640</v>
      </c>
      <c r="D6" s="16">
        <v>43059</v>
      </c>
      <c r="E6" s="60">
        <f t="shared" si="0"/>
        <v>-0.33486611393669152</v>
      </c>
      <c r="F6" s="16">
        <f>'[7]台灣--大陸'!G6+[7]自大陸進口試算!F6</f>
        <v>1712493</v>
      </c>
      <c r="G6" s="16">
        <v>2094688</v>
      </c>
      <c r="H6" s="60">
        <f t="shared" si="1"/>
        <v>-0.18245915382147604</v>
      </c>
      <c r="I6" s="47">
        <f t="shared" si="2"/>
        <v>59.793750000000003</v>
      </c>
      <c r="J6" s="47">
        <f t="shared" si="2"/>
        <v>48.646926310411295</v>
      </c>
      <c r="K6" s="59">
        <f t="shared" si="3"/>
        <v>0.22913726590785843</v>
      </c>
    </row>
    <row r="7" spans="1:11">
      <c r="A7" s="49" t="s">
        <v>69</v>
      </c>
      <c r="B7" s="51" t="s">
        <v>68</v>
      </c>
      <c r="C7" s="16">
        <f>'[7]台灣--大陸'!D7+[7]自大陸進口試算!C7</f>
        <v>56519</v>
      </c>
      <c r="D7" s="16">
        <v>56231</v>
      </c>
      <c r="E7" s="59">
        <f t="shared" si="0"/>
        <v>5.1217300065800001E-3</v>
      </c>
      <c r="F7" s="16">
        <f>'[7]台灣--大陸'!G7+[7]自大陸進口試算!F7</f>
        <v>2194642</v>
      </c>
      <c r="G7" s="16">
        <v>1907542</v>
      </c>
      <c r="H7" s="59">
        <f t="shared" si="1"/>
        <v>0.15050782630212073</v>
      </c>
      <c r="I7" s="47">
        <f t="shared" si="2"/>
        <v>38.830163307914155</v>
      </c>
      <c r="J7" s="47">
        <f t="shared" si="2"/>
        <v>33.923316320179261</v>
      </c>
      <c r="K7" s="59">
        <f t="shared" si="3"/>
        <v>0.14464526231523125</v>
      </c>
    </row>
    <row r="8" spans="1:11">
      <c r="A8" s="49" t="s">
        <v>67</v>
      </c>
      <c r="B8" s="51" t="s">
        <v>66</v>
      </c>
      <c r="C8" s="16">
        <f>'[7]台灣--大陸'!D8+[7]自大陸進口試算!C8</f>
        <v>46332</v>
      </c>
      <c r="D8" s="16">
        <v>153176</v>
      </c>
      <c r="E8" s="60">
        <f t="shared" si="0"/>
        <v>-0.69752441635765394</v>
      </c>
      <c r="F8" s="16">
        <f>'[7]台灣--大陸'!G8+[7]自大陸進口試算!F8</f>
        <v>4048844</v>
      </c>
      <c r="G8" s="16">
        <v>9939932</v>
      </c>
      <c r="H8" s="60">
        <f t="shared" si="1"/>
        <v>-0.59266884320737812</v>
      </c>
      <c r="I8" s="47">
        <f t="shared" si="2"/>
        <v>87.387637054303724</v>
      </c>
      <c r="J8" s="47">
        <f t="shared" si="2"/>
        <v>64.892228547553145</v>
      </c>
      <c r="K8" s="59">
        <f t="shared" si="3"/>
        <v>0.34665797446401309</v>
      </c>
    </row>
    <row r="9" spans="1:11">
      <c r="A9" s="49" t="s">
        <v>65</v>
      </c>
      <c r="B9" s="51" t="s">
        <v>64</v>
      </c>
      <c r="C9" s="16">
        <f>'[7]台灣--大陸'!D9+[7]自大陸進口試算!C9</f>
        <v>8401</v>
      </c>
      <c r="D9" s="16">
        <v>14879</v>
      </c>
      <c r="E9" s="60">
        <f t="shared" si="0"/>
        <v>-0.43537872168828551</v>
      </c>
      <c r="F9" s="16">
        <f>'[7]台灣--大陸'!G9+[7]自大陸進口試算!F9</f>
        <v>1000565</v>
      </c>
      <c r="G9" s="16">
        <v>1295441</v>
      </c>
      <c r="H9" s="60">
        <f t="shared" si="1"/>
        <v>-0.22762595903634361</v>
      </c>
      <c r="I9" s="47">
        <f t="shared" si="2"/>
        <v>119.10070229734555</v>
      </c>
      <c r="J9" s="47">
        <f t="shared" si="2"/>
        <v>87.065058135627396</v>
      </c>
      <c r="K9" s="59">
        <f t="shared" si="3"/>
        <v>0.36795064343509615</v>
      </c>
    </row>
    <row r="10" spans="1:11">
      <c r="A10" s="49" t="s">
        <v>63</v>
      </c>
      <c r="B10" s="51" t="s">
        <v>62</v>
      </c>
      <c r="C10" s="16">
        <f>'[7]台灣--大陸'!D10+[7]自大陸進口試算!C10</f>
        <v>7006</v>
      </c>
      <c r="D10" s="16">
        <v>11443</v>
      </c>
      <c r="E10" s="60">
        <f t="shared" si="0"/>
        <v>-0.38774796819015994</v>
      </c>
      <c r="F10" s="16">
        <f>'[7]台灣--大陸'!G10+[7]自大陸進口試算!F10</f>
        <v>1029101</v>
      </c>
      <c r="G10" s="16">
        <v>2156149</v>
      </c>
      <c r="H10" s="60">
        <f t="shared" si="1"/>
        <v>-0.52271341173545982</v>
      </c>
      <c r="I10" s="47">
        <f t="shared" si="2"/>
        <v>146.888524122181</v>
      </c>
      <c r="J10" s="47">
        <f t="shared" si="2"/>
        <v>188.42515074718168</v>
      </c>
      <c r="K10" s="60">
        <f t="shared" si="3"/>
        <v>-0.22044098922193353</v>
      </c>
    </row>
    <row r="11" spans="1:11" ht="17.25" thickBot="1">
      <c r="A11" s="46" t="s">
        <v>61</v>
      </c>
      <c r="B11" s="50" t="s">
        <v>60</v>
      </c>
      <c r="C11" s="43">
        <f>SUM(C5:C10)</f>
        <v>184701</v>
      </c>
      <c r="D11" s="43">
        <f>SUM(D5:D10)</f>
        <v>359789</v>
      </c>
      <c r="E11" s="73">
        <f t="shared" si="0"/>
        <v>-0.48664078112449238</v>
      </c>
      <c r="F11" s="43">
        <f>SUM(F5:F10)</f>
        <v>12207049</v>
      </c>
      <c r="G11" s="43">
        <f>SUM(G5:G10)</f>
        <v>21923959</v>
      </c>
      <c r="H11" s="73">
        <f t="shared" si="1"/>
        <v>-0.4432096411054226</v>
      </c>
      <c r="I11" s="42">
        <f t="shared" si="2"/>
        <v>66.090865777662273</v>
      </c>
      <c r="J11" s="42">
        <f t="shared" si="2"/>
        <v>60.935601144003847</v>
      </c>
      <c r="K11" s="72">
        <f t="shared" si="3"/>
        <v>8.4601850755118238E-2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'[7]台灣--大陸'!D13+[7]自大陸進口試算!C13</f>
        <v>3211</v>
      </c>
      <c r="D13" s="16">
        <v>12146</v>
      </c>
      <c r="E13" s="60">
        <f>(C13-D13)/D13</f>
        <v>-0.73563313024864152</v>
      </c>
      <c r="F13" s="16">
        <f>'[7]台灣--大陸'!G13+[7]自大陸進口試算!F13</f>
        <v>278500</v>
      </c>
      <c r="G13" s="16">
        <v>1332770</v>
      </c>
      <c r="H13" s="60">
        <f>(F13-G13)/G13</f>
        <v>-0.79103671301124723</v>
      </c>
      <c r="I13" s="47">
        <f>F13/C13</f>
        <v>86.733104951728436</v>
      </c>
      <c r="J13" s="47">
        <f>G13/D13</f>
        <v>109.72912893133542</v>
      </c>
      <c r="K13" s="60">
        <f>(I13-J13)/J13</f>
        <v>-0.20957082411541861</v>
      </c>
    </row>
    <row r="14" spans="1:11" ht="17.25" thickBot="1">
      <c r="A14" s="46" t="s">
        <v>1</v>
      </c>
      <c r="B14" s="45" t="s">
        <v>89</v>
      </c>
      <c r="C14" s="43">
        <f>C11+C13</f>
        <v>187912</v>
      </c>
      <c r="D14" s="43">
        <f>D11+D13</f>
        <v>371935</v>
      </c>
      <c r="E14" s="73">
        <f>(C14-D14)/D14</f>
        <v>-0.49477193595655156</v>
      </c>
      <c r="F14" s="43">
        <f>F11+F13</f>
        <v>12485549</v>
      </c>
      <c r="G14" s="43">
        <f>G11+G13</f>
        <v>23256729</v>
      </c>
      <c r="H14" s="73">
        <f>(F14-G14)/G14</f>
        <v>-0.46314251673139417</v>
      </c>
      <c r="I14" s="42">
        <f>F14/C14</f>
        <v>66.44359593852441</v>
      </c>
      <c r="J14" s="42">
        <f>G14/D14</f>
        <v>62.529014478336265</v>
      </c>
      <c r="K14" s="72">
        <f>(I14-J14)/J14</f>
        <v>6.2604240492937682E-2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167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164</v>
      </c>
      <c r="D18" s="33" t="s">
        <v>163</v>
      </c>
      <c r="E18" s="29" t="s">
        <v>97</v>
      </c>
      <c r="F18" s="62" t="s">
        <v>162</v>
      </c>
      <c r="G18" s="62" t="s">
        <v>161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'[7]台灣--大陸'!D20+[7]自大陸進口試算!C20</f>
        <v>23164</v>
      </c>
      <c r="D20" s="16">
        <v>28182</v>
      </c>
      <c r="E20" s="60">
        <f t="shared" ref="E20:E42" si="4">(C20-D20)/D20</f>
        <v>-0.1780569157618338</v>
      </c>
      <c r="F20" s="16">
        <f>'[7]台灣--大陸'!G20+[7]自大陸進口試算!F20</f>
        <v>771311</v>
      </c>
      <c r="G20" s="16">
        <v>552743</v>
      </c>
      <c r="H20" s="59">
        <f t="shared" ref="H20:H42" si="5">(F20-G20)/G20</f>
        <v>0.39542427493428228</v>
      </c>
      <c r="I20" s="2"/>
      <c r="J20" s="2"/>
    </row>
    <row r="21" spans="1:10">
      <c r="A21" s="18" t="s">
        <v>43</v>
      </c>
      <c r="B21" s="17" t="s">
        <v>42</v>
      </c>
      <c r="C21" s="16">
        <f>'[7]台灣--大陸'!D21+[7]自大陸進口試算!C21</f>
        <v>10511</v>
      </c>
      <c r="D21" s="16">
        <v>19797</v>
      </c>
      <c r="E21" s="60">
        <f t="shared" si="4"/>
        <v>-0.46906096883366166</v>
      </c>
      <c r="F21" s="16">
        <f>'[7]台灣--大陸'!G21+[7]自大陸進口試算!F21</f>
        <v>453800</v>
      </c>
      <c r="G21" s="16">
        <v>464294</v>
      </c>
      <c r="H21" s="60">
        <f t="shared" si="5"/>
        <v>-2.2602058178654044E-2</v>
      </c>
      <c r="I21" s="2"/>
      <c r="J21" s="2"/>
    </row>
    <row r="22" spans="1:10">
      <c r="A22" s="18" t="s">
        <v>41</v>
      </c>
      <c r="B22" s="17" t="s">
        <v>40</v>
      </c>
      <c r="C22" s="16">
        <f>'[7]台灣--大陸'!D22+[7]自大陸進口試算!C22</f>
        <v>3916995</v>
      </c>
      <c r="D22" s="16">
        <v>3860298</v>
      </c>
      <c r="E22" s="59">
        <f t="shared" si="4"/>
        <v>1.4687208086007868E-2</v>
      </c>
      <c r="F22" s="16">
        <f>'[7]台灣--大陸'!G22+[7]自大陸進口試算!F22</f>
        <v>145989983</v>
      </c>
      <c r="G22" s="16">
        <v>124840256</v>
      </c>
      <c r="H22" s="59">
        <f t="shared" si="5"/>
        <v>0.16941431936826531</v>
      </c>
      <c r="I22" s="2"/>
      <c r="J22" s="2"/>
    </row>
    <row r="23" spans="1:10">
      <c r="A23" s="18" t="s">
        <v>39</v>
      </c>
      <c r="B23" s="17" t="s">
        <v>38</v>
      </c>
      <c r="C23" s="16">
        <f>'[7]台灣--大陸'!D23+[7]自大陸進口試算!C23</f>
        <v>376788</v>
      </c>
      <c r="D23" s="16">
        <v>368485</v>
      </c>
      <c r="E23" s="59">
        <f t="shared" si="4"/>
        <v>2.2532803234867092E-2</v>
      </c>
      <c r="F23" s="16">
        <f>'[7]台灣--大陸'!G23+[7]自大陸進口試算!F23</f>
        <v>15118683</v>
      </c>
      <c r="G23" s="16">
        <v>11015630</v>
      </c>
      <c r="H23" s="59">
        <f t="shared" si="5"/>
        <v>0.37247556426641054</v>
      </c>
      <c r="I23" s="2"/>
      <c r="J23" s="2"/>
    </row>
    <row r="24" spans="1:10">
      <c r="A24" s="18" t="s">
        <v>37</v>
      </c>
      <c r="B24" s="17" t="s">
        <v>36</v>
      </c>
      <c r="C24" s="16">
        <f>'[7]台灣--大陸'!D24+[7]自大陸進口試算!C24</f>
        <v>19231</v>
      </c>
      <c r="D24" s="16">
        <v>13381</v>
      </c>
      <c r="E24" s="59">
        <f t="shared" si="4"/>
        <v>0.4371870562738211</v>
      </c>
      <c r="F24" s="16">
        <f>'[7]台灣--大陸'!G24+[7]自大陸進口試算!F24</f>
        <v>69323</v>
      </c>
      <c r="G24" s="16">
        <v>88029</v>
      </c>
      <c r="H24" s="60">
        <f t="shared" si="5"/>
        <v>-0.21249815401742608</v>
      </c>
      <c r="I24" s="2"/>
      <c r="J24" s="2"/>
    </row>
    <row r="25" spans="1:10">
      <c r="A25" s="18" t="s">
        <v>35</v>
      </c>
      <c r="B25" s="17" t="s">
        <v>34</v>
      </c>
      <c r="C25" s="16">
        <f>'[7]台灣--大陸'!D25+[7]自大陸進口試算!C25</f>
        <v>147830</v>
      </c>
      <c r="D25" s="16">
        <v>126862</v>
      </c>
      <c r="E25" s="59">
        <f t="shared" si="4"/>
        <v>0.16528195992495784</v>
      </c>
      <c r="F25" s="16">
        <f>'[7]台灣--大陸'!G25+[7]自大陸進口試算!F25</f>
        <v>771502</v>
      </c>
      <c r="G25" s="16">
        <v>1183139</v>
      </c>
      <c r="H25" s="60">
        <f t="shared" si="5"/>
        <v>-0.34791939070557221</v>
      </c>
      <c r="I25" s="2"/>
      <c r="J25" s="2"/>
    </row>
    <row r="26" spans="1:10">
      <c r="A26" s="18" t="s">
        <v>33</v>
      </c>
      <c r="B26" s="17" t="s">
        <v>32</v>
      </c>
      <c r="C26" s="16">
        <f>'[7]台灣--大陸'!D26+[7]自大陸進口試算!C26</f>
        <v>605077</v>
      </c>
      <c r="D26" s="16">
        <v>476843</v>
      </c>
      <c r="E26" s="59">
        <f t="shared" si="4"/>
        <v>0.26892289495704036</v>
      </c>
      <c r="F26" s="16">
        <f>'[7]台灣--大陸'!G26+[7]自大陸進口試算!F26</f>
        <v>6667419</v>
      </c>
      <c r="G26" s="16">
        <v>4585483</v>
      </c>
      <c r="H26" s="59">
        <f t="shared" si="5"/>
        <v>0.45402763460250534</v>
      </c>
      <c r="I26" s="2"/>
      <c r="J26" s="2"/>
    </row>
    <row r="27" spans="1:10">
      <c r="A27" s="18" t="s">
        <v>31</v>
      </c>
      <c r="B27" s="17" t="s">
        <v>30</v>
      </c>
      <c r="C27" s="16">
        <f>'[7]台灣--大陸'!D27+[7]自大陸進口試算!C27</f>
        <v>226970</v>
      </c>
      <c r="D27" s="16">
        <v>164952</v>
      </c>
      <c r="E27" s="59">
        <f t="shared" si="4"/>
        <v>0.37597604151510744</v>
      </c>
      <c r="F27" s="16">
        <f>'[7]台灣--大陸'!G27+[7]自大陸進口試算!F27</f>
        <v>1641047</v>
      </c>
      <c r="G27" s="16">
        <v>1287519</v>
      </c>
      <c r="H27" s="59">
        <f t="shared" si="5"/>
        <v>0.2745808023027233</v>
      </c>
      <c r="I27" s="2"/>
      <c r="J27" s="2"/>
    </row>
    <row r="28" spans="1:10">
      <c r="A28" s="18" t="s">
        <v>29</v>
      </c>
      <c r="B28" s="17" t="s">
        <v>28</v>
      </c>
      <c r="C28" s="16">
        <f>'[7]台灣--大陸'!D28+[7]自大陸進口試算!C28</f>
        <v>15096</v>
      </c>
      <c r="D28" s="16">
        <v>38086</v>
      </c>
      <c r="E28" s="60">
        <f t="shared" si="4"/>
        <v>-0.60363388121619488</v>
      </c>
      <c r="F28" s="16">
        <f>'[7]台灣--大陸'!G28+[7]自大陸進口試算!F28</f>
        <v>223063</v>
      </c>
      <c r="G28" s="16">
        <v>320116</v>
      </c>
      <c r="H28" s="60">
        <f t="shared" si="5"/>
        <v>-0.30318072198827922</v>
      </c>
      <c r="I28" s="2"/>
      <c r="J28" s="2"/>
    </row>
    <row r="29" spans="1:10">
      <c r="A29" s="18" t="s">
        <v>27</v>
      </c>
      <c r="B29" s="17" t="s">
        <v>26</v>
      </c>
      <c r="C29" s="16">
        <f>'[7]台灣--大陸'!D29+[7]自大陸進口試算!C29</f>
        <v>850077</v>
      </c>
      <c r="D29" s="16">
        <v>580809</v>
      </c>
      <c r="E29" s="59">
        <f t="shared" si="4"/>
        <v>0.46360851846304035</v>
      </c>
      <c r="F29" s="16">
        <f>'[7]台灣--大陸'!G29+[7]自大陸進口試算!F29</f>
        <v>7570942</v>
      </c>
      <c r="G29" s="16">
        <v>5296394</v>
      </c>
      <c r="H29" s="59">
        <f t="shared" si="5"/>
        <v>0.42945218954632153</v>
      </c>
      <c r="I29" s="2"/>
      <c r="J29" s="2"/>
    </row>
    <row r="30" spans="1:10">
      <c r="A30" s="18" t="s">
        <v>25</v>
      </c>
      <c r="B30" s="17" t="s">
        <v>24</v>
      </c>
      <c r="C30" s="16">
        <f>'[7]台灣--大陸'!D30+[7]自大陸進口試算!C30</f>
        <v>714862</v>
      </c>
      <c r="D30" s="16">
        <v>663085</v>
      </c>
      <c r="E30" s="59">
        <f t="shared" si="4"/>
        <v>7.8085011725495229E-2</v>
      </c>
      <c r="F30" s="16">
        <f>'[7]台灣--大陸'!G30+[7]自大陸進口試算!F30</f>
        <v>6285438</v>
      </c>
      <c r="G30" s="16">
        <v>8177972</v>
      </c>
      <c r="H30" s="60">
        <f t="shared" si="5"/>
        <v>-0.23141849837588097</v>
      </c>
      <c r="I30" s="2"/>
      <c r="J30" s="2"/>
    </row>
    <row r="31" spans="1:10">
      <c r="A31" s="18" t="s">
        <v>23</v>
      </c>
      <c r="B31" s="17" t="s">
        <v>22</v>
      </c>
      <c r="C31" s="16">
        <f>'[7]台灣--大陸'!D31+[7]自大陸進口試算!C31</f>
        <v>342730</v>
      </c>
      <c r="D31" s="16">
        <v>376566</v>
      </c>
      <c r="E31" s="60">
        <f t="shared" si="4"/>
        <v>-8.9854102600872093E-2</v>
      </c>
      <c r="F31" s="16">
        <f>'[7]台灣--大陸'!G31+[7]自大陸進口試算!F31</f>
        <v>1384437</v>
      </c>
      <c r="G31" s="16">
        <v>3489271</v>
      </c>
      <c r="H31" s="60">
        <f t="shared" si="5"/>
        <v>-0.60323030226084473</v>
      </c>
      <c r="I31" s="2"/>
      <c r="J31" s="2"/>
    </row>
    <row r="32" spans="1:10">
      <c r="A32" s="18" t="s">
        <v>21</v>
      </c>
      <c r="B32" s="17" t="s">
        <v>20</v>
      </c>
      <c r="C32" s="16">
        <f>'[7]台灣--大陸'!D32+[7]自大陸進口試算!C32</f>
        <v>902213</v>
      </c>
      <c r="D32" s="16">
        <v>861436</v>
      </c>
      <c r="E32" s="59">
        <f t="shared" si="4"/>
        <v>4.7336076040471957E-2</v>
      </c>
      <c r="F32" s="16">
        <f>'[7]台灣--大陸'!G32+[7]自大陸進口試算!F32</f>
        <v>5389195</v>
      </c>
      <c r="G32" s="16">
        <v>4397578</v>
      </c>
      <c r="H32" s="59">
        <f t="shared" si="5"/>
        <v>0.22549162288878105</v>
      </c>
      <c r="I32" s="2"/>
      <c r="J32" s="2"/>
    </row>
    <row r="33" spans="1:10">
      <c r="A33" s="18" t="s">
        <v>19</v>
      </c>
      <c r="B33" s="17" t="s">
        <v>18</v>
      </c>
      <c r="C33" s="16">
        <f>'[7]台灣--大陸'!D33+[7]自大陸進口試算!C33</f>
        <v>496851</v>
      </c>
      <c r="D33" s="16">
        <v>747016</v>
      </c>
      <c r="E33" s="60">
        <f t="shared" si="4"/>
        <v>-0.33488573203251337</v>
      </c>
      <c r="F33" s="16">
        <f>'[7]台灣--大陸'!G33+[7]自大陸進口試算!F33</f>
        <v>1467058</v>
      </c>
      <c r="G33" s="16">
        <v>1889075</v>
      </c>
      <c r="H33" s="60">
        <f t="shared" si="5"/>
        <v>-0.22339875335812501</v>
      </c>
      <c r="I33" s="2"/>
      <c r="J33" s="2"/>
    </row>
    <row r="34" spans="1:10">
      <c r="A34" s="18" t="s">
        <v>17</v>
      </c>
      <c r="B34" s="17" t="s">
        <v>16</v>
      </c>
      <c r="C34" s="16">
        <f>'[7]台灣--大陸'!D34+[7]自大陸進口試算!C34</f>
        <v>176350</v>
      </c>
      <c r="D34" s="16">
        <v>223440</v>
      </c>
      <c r="E34" s="60">
        <f t="shared" si="4"/>
        <v>-0.21075008950948801</v>
      </c>
      <c r="F34" s="16">
        <f>'[7]台灣--大陸'!G34+[7]自大陸進口試算!F34</f>
        <v>1593676</v>
      </c>
      <c r="G34" s="16">
        <v>1802434</v>
      </c>
      <c r="H34" s="60">
        <f t="shared" si="5"/>
        <v>-0.11582005221827817</v>
      </c>
      <c r="I34" s="2"/>
      <c r="J34" s="2"/>
    </row>
    <row r="35" spans="1:10">
      <c r="A35" s="18" t="s">
        <v>15</v>
      </c>
      <c r="B35" s="17" t="s">
        <v>14</v>
      </c>
      <c r="C35" s="16">
        <f>'[7]台灣--大陸'!D35+[7]自大陸進口試算!C35</f>
        <v>75993</v>
      </c>
      <c r="D35" s="16">
        <v>76433</v>
      </c>
      <c r="E35" s="60">
        <f t="shared" si="4"/>
        <v>-5.7566757814033207E-3</v>
      </c>
      <c r="F35" s="16">
        <f>'[7]台灣--大陸'!G35+[7]自大陸進口試算!F35</f>
        <v>617998</v>
      </c>
      <c r="G35" s="16">
        <v>338267</v>
      </c>
      <c r="H35" s="59">
        <f t="shared" si="5"/>
        <v>0.82695326472874975</v>
      </c>
      <c r="I35" s="2"/>
      <c r="J35" s="2"/>
    </row>
    <row r="36" spans="1:10">
      <c r="A36" s="18" t="s">
        <v>13</v>
      </c>
      <c r="B36" s="17" t="s">
        <v>12</v>
      </c>
      <c r="C36" s="16">
        <f>'[7]台灣--大陸'!D36+[7]自大陸進口試算!C36</f>
        <v>35066</v>
      </c>
      <c r="D36" s="16">
        <v>116084</v>
      </c>
      <c r="E36" s="60">
        <f t="shared" si="4"/>
        <v>-0.69792564005375413</v>
      </c>
      <c r="F36" s="16">
        <f>'[7]台灣--大陸'!G36+[7]自大陸進口試算!F36</f>
        <v>69877</v>
      </c>
      <c r="G36" s="16">
        <v>255233</v>
      </c>
      <c r="H36" s="60">
        <f t="shared" si="5"/>
        <v>-0.72622270631148789</v>
      </c>
      <c r="I36" s="2"/>
      <c r="J36" s="2"/>
    </row>
    <row r="37" spans="1:10">
      <c r="A37" s="18" t="s">
        <v>11</v>
      </c>
      <c r="B37" s="17" t="s">
        <v>10</v>
      </c>
      <c r="C37" s="16">
        <f>'[7]台灣--大陸'!D37+[7]自大陸進口試算!C37</f>
        <v>234806</v>
      </c>
      <c r="D37" s="16">
        <v>248634</v>
      </c>
      <c r="E37" s="60">
        <f t="shared" si="4"/>
        <v>-5.561588519671485E-2</v>
      </c>
      <c r="F37" s="16">
        <f>'[7]台灣--大陸'!G37+[7]自大陸進口試算!F37</f>
        <v>2268176</v>
      </c>
      <c r="G37" s="16">
        <v>2522097</v>
      </c>
      <c r="H37" s="60">
        <f t="shared" si="5"/>
        <v>-0.10067852267379089</v>
      </c>
      <c r="I37" s="2"/>
      <c r="J37" s="2"/>
    </row>
    <row r="38" spans="1:10">
      <c r="A38" s="18" t="s">
        <v>9</v>
      </c>
      <c r="B38" s="17" t="s">
        <v>8</v>
      </c>
      <c r="C38" s="16">
        <f>'[7]台灣--大陸'!D38+[7]自大陸進口試算!C38</f>
        <v>360147</v>
      </c>
      <c r="D38" s="16">
        <v>374711</v>
      </c>
      <c r="E38" s="60">
        <f t="shared" si="4"/>
        <v>-3.8867287055891077E-2</v>
      </c>
      <c r="F38" s="16">
        <f>'[7]台灣--大陸'!G38+[7]自大陸進口試算!F38</f>
        <v>5294978</v>
      </c>
      <c r="G38" s="16">
        <v>4968341</v>
      </c>
      <c r="H38" s="59">
        <f t="shared" si="5"/>
        <v>6.5743675806471419E-2</v>
      </c>
      <c r="I38" s="2"/>
      <c r="J38" s="2"/>
    </row>
    <row r="39" spans="1:10">
      <c r="A39" s="18" t="s">
        <v>7</v>
      </c>
      <c r="B39" s="17" t="s">
        <v>6</v>
      </c>
      <c r="C39" s="16">
        <f>'[7]台灣--大陸'!D39+[7]自大陸進口試算!C39</f>
        <v>290335</v>
      </c>
      <c r="D39" s="16">
        <v>299436</v>
      </c>
      <c r="E39" s="60">
        <f t="shared" si="4"/>
        <v>-3.0393807023871545E-2</v>
      </c>
      <c r="F39" s="16">
        <f>'[7]台灣--大陸'!G39+[7]自大陸進口試算!F39</f>
        <v>3958566</v>
      </c>
      <c r="G39" s="16">
        <v>4031342</v>
      </c>
      <c r="H39" s="60">
        <f t="shared" si="5"/>
        <v>-1.8052549250348892E-2</v>
      </c>
      <c r="I39" s="2"/>
      <c r="J39" s="2"/>
    </row>
    <row r="40" spans="1:10">
      <c r="A40" s="18" t="s">
        <v>5</v>
      </c>
      <c r="B40" s="17" t="s">
        <v>4</v>
      </c>
      <c r="C40" s="16">
        <f>'[7]台灣--大陸'!D40+[7]自大陸進口試算!C40</f>
        <v>613444</v>
      </c>
      <c r="D40" s="16">
        <v>715331</v>
      </c>
      <c r="E40" s="60">
        <f t="shared" si="4"/>
        <v>-0.14243336301656156</v>
      </c>
      <c r="F40" s="16">
        <f>'[7]台灣--大陸'!G40+[7]自大陸進口試算!F40</f>
        <v>3083922</v>
      </c>
      <c r="G40" s="16">
        <v>3464053</v>
      </c>
      <c r="H40" s="60">
        <f t="shared" si="5"/>
        <v>-0.10973590762035107</v>
      </c>
      <c r="I40" s="2"/>
      <c r="J40" s="2"/>
    </row>
    <row r="41" spans="1:10">
      <c r="A41" s="18" t="s">
        <v>3</v>
      </c>
      <c r="B41" s="17" t="s">
        <v>2</v>
      </c>
      <c r="C41" s="16">
        <f>'[7]台灣--大陸'!D41+[7]自大陸進口試算!C41</f>
        <v>174867</v>
      </c>
      <c r="D41" s="16">
        <v>172595</v>
      </c>
      <c r="E41" s="59">
        <f t="shared" si="4"/>
        <v>1.3163764883107854E-2</v>
      </c>
      <c r="F41" s="16">
        <f>'[7]台灣--大陸'!G41+[7]自大陸進口試算!F41</f>
        <v>776473</v>
      </c>
      <c r="G41" s="16">
        <v>787291</v>
      </c>
      <c r="H41" s="60">
        <f t="shared" si="5"/>
        <v>-1.3740789619086207E-2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10609403</v>
      </c>
      <c r="D42" s="58">
        <f>SUM(D20:D41)</f>
        <v>10552462</v>
      </c>
      <c r="E42" s="57">
        <f t="shared" si="4"/>
        <v>5.3959919495564163E-3</v>
      </c>
      <c r="F42" s="58">
        <f>SUM(F20:F41)</f>
        <v>211466867</v>
      </c>
      <c r="G42" s="58">
        <f>SUM(G20:G41)</f>
        <v>185756557</v>
      </c>
      <c r="H42" s="57">
        <f t="shared" si="5"/>
        <v>0.13840862694284325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A35C-940A-4B89-A956-44D51073CA14}">
  <sheetPr>
    <tabColor rgb="FF7030A0"/>
  </sheetPr>
  <dimension ref="A1:J44"/>
  <sheetViews>
    <sheetView workbookViewId="0">
      <selection activeCell="I29" sqref="I29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146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144</v>
      </c>
      <c r="D3" s="32" t="s">
        <v>143</v>
      </c>
      <c r="E3" s="29" t="s">
        <v>51</v>
      </c>
      <c r="F3" s="31" t="s">
        <v>142</v>
      </c>
      <c r="G3" s="30" t="s">
        <v>141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1464</v>
      </c>
      <c r="D5" s="16">
        <v>4850</v>
      </c>
      <c r="E5" s="15">
        <f t="shared" ref="E5:E11" si="0">C5-D5</f>
        <v>-3386</v>
      </c>
      <c r="F5" s="16">
        <v>691265</v>
      </c>
      <c r="G5" s="16">
        <v>304253</v>
      </c>
      <c r="H5" s="16">
        <f t="shared" ref="H5:H11" si="1">F5-G5</f>
        <v>387012</v>
      </c>
      <c r="I5" s="47">
        <f t="shared" ref="I5:J7" si="2">F5/C5</f>
        <v>472.17554644808746</v>
      </c>
      <c r="J5" s="47">
        <f t="shared" si="2"/>
        <v>62.732577319587627</v>
      </c>
    </row>
    <row r="6" spans="1:10">
      <c r="A6" s="53" t="s">
        <v>71</v>
      </c>
      <c r="B6" s="52" t="s">
        <v>70</v>
      </c>
      <c r="C6" s="16">
        <v>81</v>
      </c>
      <c r="D6" s="16">
        <v>7463</v>
      </c>
      <c r="E6" s="15">
        <f t="shared" si="0"/>
        <v>-7382</v>
      </c>
      <c r="F6" s="16">
        <v>63874</v>
      </c>
      <c r="G6" s="16">
        <v>337334</v>
      </c>
      <c r="H6" s="15">
        <f t="shared" si="1"/>
        <v>-273460</v>
      </c>
      <c r="I6" s="47">
        <f t="shared" si="2"/>
        <v>788.5679012345679</v>
      </c>
      <c r="J6" s="47">
        <f t="shared" si="2"/>
        <v>45.200857563982311</v>
      </c>
    </row>
    <row r="7" spans="1:10">
      <c r="A7" s="49" t="s">
        <v>69</v>
      </c>
      <c r="B7" s="51" t="s">
        <v>68</v>
      </c>
      <c r="C7" s="16">
        <v>42</v>
      </c>
      <c r="D7" s="16">
        <v>11582</v>
      </c>
      <c r="E7" s="15">
        <f t="shared" si="0"/>
        <v>-11540</v>
      </c>
      <c r="F7" s="16">
        <v>1873</v>
      </c>
      <c r="G7" s="16">
        <v>446036</v>
      </c>
      <c r="H7" s="15">
        <f t="shared" si="1"/>
        <v>-444163</v>
      </c>
      <c r="I7" s="47">
        <f t="shared" si="2"/>
        <v>44.595238095238095</v>
      </c>
      <c r="J7" s="47">
        <f t="shared" si="2"/>
        <v>38.511137972716284</v>
      </c>
    </row>
    <row r="8" spans="1:10">
      <c r="A8" s="49" t="s">
        <v>67</v>
      </c>
      <c r="B8" s="51" t="s">
        <v>66</v>
      </c>
      <c r="C8" s="16">
        <v>0</v>
      </c>
      <c r="D8" s="16">
        <v>5707</v>
      </c>
      <c r="E8" s="15">
        <f t="shared" si="0"/>
        <v>-5707</v>
      </c>
      <c r="F8" s="16">
        <v>0</v>
      </c>
      <c r="G8" s="16">
        <v>630788</v>
      </c>
      <c r="H8" s="15">
        <f t="shared" si="1"/>
        <v>-630788</v>
      </c>
      <c r="I8" s="47">
        <v>0</v>
      </c>
      <c r="J8" s="47">
        <f>G8/D8</f>
        <v>110.52882425091993</v>
      </c>
    </row>
    <row r="9" spans="1:10">
      <c r="A9" s="49" t="s">
        <v>65</v>
      </c>
      <c r="B9" s="51" t="s">
        <v>64</v>
      </c>
      <c r="C9" s="16">
        <v>298</v>
      </c>
      <c r="D9" s="16">
        <v>2163</v>
      </c>
      <c r="E9" s="20">
        <f t="shared" si="0"/>
        <v>-1865</v>
      </c>
      <c r="F9" s="16">
        <v>177343</v>
      </c>
      <c r="G9" s="16">
        <v>208294</v>
      </c>
      <c r="H9" s="20">
        <f t="shared" si="1"/>
        <v>-30951</v>
      </c>
      <c r="I9" s="47">
        <f>F9/C9</f>
        <v>595.11073825503354</v>
      </c>
      <c r="J9" s="47">
        <f>G9/D9</f>
        <v>96.298659269533061</v>
      </c>
    </row>
    <row r="10" spans="1:10">
      <c r="A10" s="49" t="s">
        <v>63</v>
      </c>
      <c r="B10" s="51" t="s">
        <v>62</v>
      </c>
      <c r="C10" s="16">
        <v>2465</v>
      </c>
      <c r="D10" s="16">
        <v>1481</v>
      </c>
      <c r="E10" s="16">
        <f t="shared" si="0"/>
        <v>984</v>
      </c>
      <c r="F10" s="16">
        <v>2446629</v>
      </c>
      <c r="G10" s="16">
        <v>177501</v>
      </c>
      <c r="H10" s="48">
        <f t="shared" si="1"/>
        <v>2269128</v>
      </c>
      <c r="I10" s="47">
        <f>F10/C10</f>
        <v>992.54726166328601</v>
      </c>
      <c r="J10" s="47">
        <f>G10/D10</f>
        <v>119.8521269412559</v>
      </c>
    </row>
    <row r="11" spans="1:10" ht="17.25" thickBot="1">
      <c r="A11" s="46" t="s">
        <v>61</v>
      </c>
      <c r="B11" s="50" t="s">
        <v>60</v>
      </c>
      <c r="C11" s="43">
        <f>SUM(C5:C10)</f>
        <v>4350</v>
      </c>
      <c r="D11" s="43">
        <f>SUM(D5:D10)</f>
        <v>33246</v>
      </c>
      <c r="E11" s="44">
        <f t="shared" si="0"/>
        <v>-28896</v>
      </c>
      <c r="F11" s="43">
        <f>SUM(F5:F10)</f>
        <v>3380984</v>
      </c>
      <c r="G11" s="43">
        <f>SUM(G5:G10)</f>
        <v>2104206</v>
      </c>
      <c r="H11" s="43">
        <f t="shared" si="1"/>
        <v>1276778</v>
      </c>
      <c r="I11" s="42">
        <f>F11/C11</f>
        <v>777.23770114942533</v>
      </c>
      <c r="J11" s="42">
        <f>G11/D11</f>
        <v>63.292005053239485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0</v>
      </c>
      <c r="D13" s="16">
        <v>112</v>
      </c>
      <c r="E13" s="15">
        <f>C13-D13</f>
        <v>-112</v>
      </c>
      <c r="F13" s="16">
        <v>0</v>
      </c>
      <c r="G13" s="16">
        <v>22916</v>
      </c>
      <c r="H13" s="48">
        <v>157</v>
      </c>
      <c r="I13" s="47">
        <v>0</v>
      </c>
      <c r="J13" s="47">
        <f>G13/D13</f>
        <v>204.60714285714286</v>
      </c>
    </row>
    <row r="14" spans="1:10" ht="17.25" thickBot="1">
      <c r="A14" s="46" t="s">
        <v>1</v>
      </c>
      <c r="B14" s="45" t="s">
        <v>57</v>
      </c>
      <c r="C14" s="43">
        <f>C11+C13</f>
        <v>4350</v>
      </c>
      <c r="D14" s="43">
        <f>D11+D13</f>
        <v>33358</v>
      </c>
      <c r="E14" s="44">
        <f>C14-D14</f>
        <v>-29008</v>
      </c>
      <c r="F14" s="43">
        <f>F11+F13</f>
        <v>3380984</v>
      </c>
      <c r="G14" s="43">
        <f>G11+G13</f>
        <v>2127122</v>
      </c>
      <c r="H14" s="43">
        <f>F14-G14</f>
        <v>1253862</v>
      </c>
      <c r="I14" s="42">
        <f>F14/C14</f>
        <v>777.23770114942533</v>
      </c>
      <c r="J14" s="42">
        <f>G14/D14</f>
        <v>63.766472810120511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145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144</v>
      </c>
      <c r="D18" s="32" t="s">
        <v>143</v>
      </c>
      <c r="E18" s="29" t="s">
        <v>51</v>
      </c>
      <c r="F18" s="31" t="s">
        <v>142</v>
      </c>
      <c r="G18" s="30" t="s">
        <v>141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34</v>
      </c>
      <c r="D20" s="16">
        <v>5424</v>
      </c>
      <c r="E20" s="15">
        <f t="shared" ref="E20:E42" si="3">C20-D20</f>
        <v>-5390</v>
      </c>
      <c r="F20" s="16">
        <v>3756</v>
      </c>
      <c r="G20" s="16">
        <v>169697</v>
      </c>
      <c r="H20" s="15">
        <f t="shared" ref="H20:H42" si="4">F20-G20</f>
        <v>-165941</v>
      </c>
      <c r="I20" s="2"/>
      <c r="J20" s="2"/>
    </row>
    <row r="21" spans="1:10">
      <c r="A21" s="18" t="s">
        <v>43</v>
      </c>
      <c r="B21" s="17" t="s">
        <v>42</v>
      </c>
      <c r="C21" s="16">
        <v>194</v>
      </c>
      <c r="D21" s="16">
        <v>1343</v>
      </c>
      <c r="E21" s="15">
        <f t="shared" si="3"/>
        <v>-1149</v>
      </c>
      <c r="F21" s="16">
        <v>5726</v>
      </c>
      <c r="G21" s="16">
        <v>61145</v>
      </c>
      <c r="H21" s="15">
        <f t="shared" si="4"/>
        <v>-55419</v>
      </c>
      <c r="I21" s="2"/>
      <c r="J21" s="2"/>
    </row>
    <row r="22" spans="1:10">
      <c r="A22" s="18" t="s">
        <v>41</v>
      </c>
      <c r="B22" s="17" t="s">
        <v>40</v>
      </c>
      <c r="C22" s="16">
        <v>182636</v>
      </c>
      <c r="D22" s="16">
        <v>565375</v>
      </c>
      <c r="E22" s="15">
        <f t="shared" si="3"/>
        <v>-382739</v>
      </c>
      <c r="F22" s="16">
        <v>4729292</v>
      </c>
      <c r="G22" s="16">
        <v>27354005</v>
      </c>
      <c r="H22" s="15">
        <f t="shared" si="4"/>
        <v>-22624713</v>
      </c>
      <c r="I22" s="2"/>
      <c r="J22" s="2"/>
    </row>
    <row r="23" spans="1:10">
      <c r="A23" s="18" t="s">
        <v>39</v>
      </c>
      <c r="B23" s="17" t="s">
        <v>38</v>
      </c>
      <c r="C23" s="16">
        <v>12835</v>
      </c>
      <c r="D23" s="16">
        <v>82528</v>
      </c>
      <c r="E23" s="15">
        <f t="shared" si="3"/>
        <v>-69693</v>
      </c>
      <c r="F23" s="16">
        <v>169882</v>
      </c>
      <c r="G23" s="16">
        <v>2841634</v>
      </c>
      <c r="H23" s="15">
        <f t="shared" si="4"/>
        <v>-2671752</v>
      </c>
      <c r="I23" s="2"/>
      <c r="J23" s="2"/>
    </row>
    <row r="24" spans="1:10">
      <c r="A24" s="18" t="s">
        <v>37</v>
      </c>
      <c r="B24" s="17" t="s">
        <v>36</v>
      </c>
      <c r="C24" s="16">
        <v>3768</v>
      </c>
      <c r="D24" s="16">
        <v>5022</v>
      </c>
      <c r="E24" s="20">
        <f t="shared" si="3"/>
        <v>-1254</v>
      </c>
      <c r="F24" s="16">
        <v>139885</v>
      </c>
      <c r="G24" s="16">
        <v>11691</v>
      </c>
      <c r="H24" s="16">
        <f t="shared" si="4"/>
        <v>128194</v>
      </c>
      <c r="I24" s="2"/>
      <c r="J24" s="2"/>
    </row>
    <row r="25" spans="1:10">
      <c r="A25" s="18" t="s">
        <v>35</v>
      </c>
      <c r="B25" s="17" t="s">
        <v>34</v>
      </c>
      <c r="C25" s="16">
        <v>632</v>
      </c>
      <c r="D25" s="16">
        <v>27053</v>
      </c>
      <c r="E25" s="15">
        <f t="shared" si="3"/>
        <v>-26421</v>
      </c>
      <c r="F25" s="16">
        <v>35600</v>
      </c>
      <c r="G25" s="16">
        <v>101736</v>
      </c>
      <c r="H25" s="20">
        <f t="shared" si="4"/>
        <v>-66136</v>
      </c>
      <c r="I25" s="2"/>
      <c r="J25" s="2"/>
    </row>
    <row r="26" spans="1:10">
      <c r="A26" s="18" t="s">
        <v>33</v>
      </c>
      <c r="B26" s="17" t="s">
        <v>32</v>
      </c>
      <c r="C26" s="16">
        <v>5849</v>
      </c>
      <c r="D26" s="16">
        <v>129043</v>
      </c>
      <c r="E26" s="15">
        <f t="shared" si="3"/>
        <v>-123194</v>
      </c>
      <c r="F26" s="16">
        <v>211245</v>
      </c>
      <c r="G26" s="16">
        <v>1612031</v>
      </c>
      <c r="H26" s="20">
        <f t="shared" si="4"/>
        <v>-1400786</v>
      </c>
      <c r="I26" s="2"/>
      <c r="J26" s="2"/>
    </row>
    <row r="27" spans="1:10">
      <c r="A27" s="18" t="s">
        <v>31</v>
      </c>
      <c r="B27" s="17" t="s">
        <v>30</v>
      </c>
      <c r="C27" s="16">
        <v>16896</v>
      </c>
      <c r="D27" s="16">
        <v>61506</v>
      </c>
      <c r="E27" s="15">
        <f t="shared" si="3"/>
        <v>-44610</v>
      </c>
      <c r="F27" s="16">
        <v>492555</v>
      </c>
      <c r="G27" s="16">
        <v>446362</v>
      </c>
      <c r="H27" s="16">
        <f t="shared" si="4"/>
        <v>46193</v>
      </c>
      <c r="I27" s="2"/>
      <c r="J27" s="2"/>
    </row>
    <row r="28" spans="1:10">
      <c r="A28" s="18" t="s">
        <v>29</v>
      </c>
      <c r="B28" s="17" t="s">
        <v>28</v>
      </c>
      <c r="C28" s="16">
        <v>0</v>
      </c>
      <c r="D28" s="16">
        <v>2092</v>
      </c>
      <c r="E28" s="15">
        <f t="shared" si="3"/>
        <v>-2092</v>
      </c>
      <c r="F28" s="16">
        <v>0</v>
      </c>
      <c r="G28" s="16">
        <v>39214</v>
      </c>
      <c r="H28" s="20">
        <f t="shared" si="4"/>
        <v>-39214</v>
      </c>
      <c r="I28" s="2"/>
      <c r="J28" s="2"/>
    </row>
    <row r="29" spans="1:10">
      <c r="A29" s="18" t="s">
        <v>27</v>
      </c>
      <c r="B29" s="17" t="s">
        <v>26</v>
      </c>
      <c r="C29" s="16">
        <v>104332</v>
      </c>
      <c r="D29" s="16">
        <v>179655</v>
      </c>
      <c r="E29" s="15">
        <f t="shared" si="3"/>
        <v>-75323</v>
      </c>
      <c r="F29" s="16">
        <v>2867626</v>
      </c>
      <c r="G29" s="16">
        <v>1489547</v>
      </c>
      <c r="H29" s="19">
        <f t="shared" si="4"/>
        <v>1378079</v>
      </c>
      <c r="I29" s="2"/>
      <c r="J29" s="2"/>
    </row>
    <row r="30" spans="1:10">
      <c r="A30" s="18" t="s">
        <v>25</v>
      </c>
      <c r="B30" s="17" t="s">
        <v>24</v>
      </c>
      <c r="C30" s="16">
        <v>2013</v>
      </c>
      <c r="D30" s="16">
        <v>109449</v>
      </c>
      <c r="E30" s="15">
        <f t="shared" si="3"/>
        <v>-107436</v>
      </c>
      <c r="F30" s="16">
        <v>93499</v>
      </c>
      <c r="G30" s="16">
        <v>1075744</v>
      </c>
      <c r="H30" s="20">
        <f t="shared" si="4"/>
        <v>-982245</v>
      </c>
      <c r="I30" s="2"/>
      <c r="J30" s="2"/>
    </row>
    <row r="31" spans="1:10">
      <c r="A31" s="18" t="s">
        <v>23</v>
      </c>
      <c r="B31" s="17" t="s">
        <v>22</v>
      </c>
      <c r="C31" s="16">
        <v>12600</v>
      </c>
      <c r="D31" s="16">
        <v>41929</v>
      </c>
      <c r="E31" s="15">
        <f t="shared" si="3"/>
        <v>-29329</v>
      </c>
      <c r="F31" s="16">
        <v>151335</v>
      </c>
      <c r="G31" s="16">
        <v>154784</v>
      </c>
      <c r="H31" s="20">
        <f t="shared" si="4"/>
        <v>-3449</v>
      </c>
      <c r="I31" s="2"/>
      <c r="J31" s="2"/>
    </row>
    <row r="32" spans="1:10">
      <c r="A32" s="18" t="s">
        <v>21</v>
      </c>
      <c r="B32" s="17" t="s">
        <v>20</v>
      </c>
      <c r="C32" s="16">
        <v>39249</v>
      </c>
      <c r="D32" s="16">
        <v>210031</v>
      </c>
      <c r="E32" s="15">
        <f t="shared" si="3"/>
        <v>-170782</v>
      </c>
      <c r="F32" s="16">
        <v>1079106</v>
      </c>
      <c r="G32" s="16">
        <v>1122659</v>
      </c>
      <c r="H32" s="20">
        <f t="shared" si="4"/>
        <v>-43553</v>
      </c>
      <c r="I32" s="2"/>
      <c r="J32" s="2"/>
    </row>
    <row r="33" spans="1:10">
      <c r="A33" s="18" t="s">
        <v>19</v>
      </c>
      <c r="B33" s="17" t="s">
        <v>18</v>
      </c>
      <c r="C33" s="16">
        <v>8442</v>
      </c>
      <c r="D33" s="16">
        <v>121660</v>
      </c>
      <c r="E33" s="15">
        <f t="shared" si="3"/>
        <v>-113218</v>
      </c>
      <c r="F33" s="16">
        <v>206386</v>
      </c>
      <c r="G33" s="16">
        <v>345103</v>
      </c>
      <c r="H33" s="20">
        <f t="shared" si="4"/>
        <v>-138717</v>
      </c>
      <c r="I33" s="2"/>
      <c r="J33" s="2"/>
    </row>
    <row r="34" spans="1:10">
      <c r="A34" s="18" t="s">
        <v>17</v>
      </c>
      <c r="B34" s="17" t="s">
        <v>16</v>
      </c>
      <c r="C34" s="16">
        <v>11247</v>
      </c>
      <c r="D34" s="16">
        <v>15486</v>
      </c>
      <c r="E34" s="15">
        <f t="shared" si="3"/>
        <v>-4239</v>
      </c>
      <c r="F34" s="16">
        <v>1105863</v>
      </c>
      <c r="G34" s="16">
        <v>165716</v>
      </c>
      <c r="H34" s="16">
        <f t="shared" si="4"/>
        <v>940147</v>
      </c>
      <c r="I34" s="2"/>
      <c r="J34" s="2"/>
    </row>
    <row r="35" spans="1:10">
      <c r="A35" s="18" t="s">
        <v>15</v>
      </c>
      <c r="B35" s="17" t="s">
        <v>14</v>
      </c>
      <c r="C35" s="16">
        <v>12194</v>
      </c>
      <c r="D35" s="16">
        <v>9124</v>
      </c>
      <c r="E35" s="16">
        <f t="shared" si="3"/>
        <v>3070</v>
      </c>
      <c r="F35" s="16">
        <v>503963</v>
      </c>
      <c r="G35" s="16">
        <v>54764</v>
      </c>
      <c r="H35" s="16">
        <f t="shared" si="4"/>
        <v>449199</v>
      </c>
      <c r="I35" s="2"/>
      <c r="J35" s="2"/>
    </row>
    <row r="36" spans="1:10">
      <c r="A36" s="18" t="s">
        <v>13</v>
      </c>
      <c r="B36" s="17" t="s">
        <v>12</v>
      </c>
      <c r="C36" s="16">
        <v>20255</v>
      </c>
      <c r="D36" s="16">
        <v>6751</v>
      </c>
      <c r="E36" s="16">
        <f t="shared" si="3"/>
        <v>13504</v>
      </c>
      <c r="F36" s="16">
        <v>81537</v>
      </c>
      <c r="G36" s="16">
        <v>12125</v>
      </c>
      <c r="H36" s="16">
        <f t="shared" si="4"/>
        <v>69412</v>
      </c>
      <c r="I36" s="2"/>
      <c r="J36" s="2"/>
    </row>
    <row r="37" spans="1:10">
      <c r="A37" s="18" t="s">
        <v>11</v>
      </c>
      <c r="B37" s="17" t="s">
        <v>10</v>
      </c>
      <c r="C37" s="16">
        <v>7005</v>
      </c>
      <c r="D37" s="16">
        <v>30729</v>
      </c>
      <c r="E37" s="15">
        <f t="shared" si="3"/>
        <v>-23724</v>
      </c>
      <c r="F37" s="16">
        <v>156283</v>
      </c>
      <c r="G37" s="16">
        <v>346430</v>
      </c>
      <c r="H37" s="20">
        <f t="shared" si="4"/>
        <v>-190147</v>
      </c>
      <c r="I37" s="2"/>
      <c r="J37" s="2"/>
    </row>
    <row r="38" spans="1:10">
      <c r="A38" s="18" t="s">
        <v>9</v>
      </c>
      <c r="B38" s="17" t="s">
        <v>8</v>
      </c>
      <c r="C38" s="16">
        <v>9429</v>
      </c>
      <c r="D38" s="16">
        <v>72460</v>
      </c>
      <c r="E38" s="15">
        <f t="shared" si="3"/>
        <v>-63031</v>
      </c>
      <c r="F38" s="16">
        <v>229140</v>
      </c>
      <c r="G38" s="16">
        <v>1112539</v>
      </c>
      <c r="H38" s="20">
        <f t="shared" si="4"/>
        <v>-883399</v>
      </c>
      <c r="I38" s="2"/>
      <c r="J38" s="2"/>
    </row>
    <row r="39" spans="1:10">
      <c r="A39" s="18" t="s">
        <v>7</v>
      </c>
      <c r="B39" s="17" t="s">
        <v>6</v>
      </c>
      <c r="C39" s="16">
        <v>15757</v>
      </c>
      <c r="D39" s="16">
        <v>50899</v>
      </c>
      <c r="E39" s="15">
        <f t="shared" si="3"/>
        <v>-35142</v>
      </c>
      <c r="F39" s="16">
        <v>256285</v>
      </c>
      <c r="G39" s="16">
        <v>795669</v>
      </c>
      <c r="H39" s="20">
        <f t="shared" si="4"/>
        <v>-539384</v>
      </c>
      <c r="I39" s="2"/>
      <c r="J39" s="2"/>
    </row>
    <row r="40" spans="1:10">
      <c r="A40" s="18" t="s">
        <v>5</v>
      </c>
      <c r="B40" s="17" t="s">
        <v>4</v>
      </c>
      <c r="C40" s="16">
        <v>97997</v>
      </c>
      <c r="D40" s="16">
        <v>87269</v>
      </c>
      <c r="E40" s="16">
        <f t="shared" si="3"/>
        <v>10728</v>
      </c>
      <c r="F40" s="16">
        <v>850494</v>
      </c>
      <c r="G40" s="16">
        <v>438859</v>
      </c>
      <c r="H40" s="16">
        <f t="shared" si="4"/>
        <v>411635</v>
      </c>
      <c r="I40" s="2"/>
      <c r="J40" s="2"/>
    </row>
    <row r="41" spans="1:10">
      <c r="A41" s="18" t="s">
        <v>3</v>
      </c>
      <c r="B41" s="17" t="s">
        <v>2</v>
      </c>
      <c r="C41" s="16">
        <v>8365</v>
      </c>
      <c r="D41" s="16">
        <v>28305</v>
      </c>
      <c r="E41" s="15">
        <f t="shared" si="3"/>
        <v>-19940</v>
      </c>
      <c r="F41" s="16">
        <v>60553</v>
      </c>
      <c r="G41" s="16">
        <v>133592</v>
      </c>
      <c r="H41" s="20">
        <f t="shared" si="4"/>
        <v>-73039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571729</v>
      </c>
      <c r="D42" s="12">
        <f>SUM(D20:D41)</f>
        <v>1843133</v>
      </c>
      <c r="E42" s="11">
        <f t="shared" si="3"/>
        <v>-1271404</v>
      </c>
      <c r="F42" s="12">
        <f>SUM(F20:F41)</f>
        <v>13430011</v>
      </c>
      <c r="G42" s="12">
        <f>SUM(G20:G41)</f>
        <v>39885046</v>
      </c>
      <c r="H42" s="11">
        <f t="shared" si="4"/>
        <v>-26455035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15748031496062992" header="0.31496062992125984" footer="0.31496062992125984"/>
  <pageSetup paperSize="9" scale="8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61E4B-09E7-42D1-A0ED-6AA56282A2D1}">
  <sheetPr>
    <tabColor rgb="FF7030A0"/>
  </sheetPr>
  <dimension ref="A1:K44"/>
  <sheetViews>
    <sheetView workbookViewId="0">
      <selection activeCell="K20" sqref="K20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152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150</v>
      </c>
      <c r="D3" s="33" t="s">
        <v>149</v>
      </c>
      <c r="E3" s="29" t="s">
        <v>83</v>
      </c>
      <c r="F3" s="62" t="s">
        <v>148</v>
      </c>
      <c r="G3" s="62" t="s">
        <v>147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'[8]台灣--大陸'!C5+[8]出口大陸試算!C5</f>
        <v>2341</v>
      </c>
      <c r="D5" s="16">
        <v>1284</v>
      </c>
      <c r="E5" s="59">
        <f t="shared" ref="E5:E11" si="0">(C5-D5)/D5</f>
        <v>0.82320872274143297</v>
      </c>
      <c r="F5" s="16">
        <f>'[8]台灣--大陸'!F5+[8]出口大陸試算!F5</f>
        <v>1329572</v>
      </c>
      <c r="G5" s="16">
        <v>1073880</v>
      </c>
      <c r="H5" s="59">
        <f t="shared" ref="H5:H11" si="1">(F5-G5)/G5</f>
        <v>0.23810109136961299</v>
      </c>
      <c r="I5" s="47">
        <f t="shared" ref="I5:J11" si="2">F5/C5</f>
        <v>567.95044852627086</v>
      </c>
      <c r="J5" s="47">
        <f t="shared" si="2"/>
        <v>836.35514018691583</v>
      </c>
      <c r="K5" s="60">
        <f t="shared" ref="K5:K11" si="3">(I5-J5)/J5</f>
        <v>-0.32092191314883245</v>
      </c>
    </row>
    <row r="6" spans="1:11">
      <c r="A6" s="53" t="s">
        <v>71</v>
      </c>
      <c r="B6" s="52" t="s">
        <v>70</v>
      </c>
      <c r="C6" s="16">
        <f>'[8]台灣--大陸'!C6+[8]出口大陸試算!C6</f>
        <v>276</v>
      </c>
      <c r="D6" s="16">
        <v>652</v>
      </c>
      <c r="E6" s="60">
        <f t="shared" si="0"/>
        <v>-0.57668711656441718</v>
      </c>
      <c r="F6" s="16">
        <f>'[8]台灣--大陸'!F6+[8]出口大陸試算!F6</f>
        <v>130571</v>
      </c>
      <c r="G6" s="16">
        <v>345900</v>
      </c>
      <c r="H6" s="60">
        <f t="shared" si="1"/>
        <v>-0.62251806880601335</v>
      </c>
      <c r="I6" s="47">
        <f t="shared" si="2"/>
        <v>473.08333333333331</v>
      </c>
      <c r="J6" s="47">
        <f t="shared" si="2"/>
        <v>530.52147239263809</v>
      </c>
      <c r="K6" s="60">
        <f t="shared" si="3"/>
        <v>-0.10826732196203154</v>
      </c>
    </row>
    <row r="7" spans="1:11">
      <c r="A7" s="49" t="s">
        <v>69</v>
      </c>
      <c r="B7" s="51" t="s">
        <v>68</v>
      </c>
      <c r="C7" s="16">
        <f>'[8]台灣--大陸'!C7+[8]出口大陸試算!C7</f>
        <v>211</v>
      </c>
      <c r="D7" s="16">
        <v>2142</v>
      </c>
      <c r="E7" s="60">
        <f t="shared" si="0"/>
        <v>-0.90149393090569563</v>
      </c>
      <c r="F7" s="16">
        <f>'[8]台灣--大陸'!F7+[8]出口大陸試算!F7</f>
        <v>9491</v>
      </c>
      <c r="G7" s="16">
        <v>73770</v>
      </c>
      <c r="H7" s="60">
        <f t="shared" si="1"/>
        <v>-0.871343364511319</v>
      </c>
      <c r="I7" s="47">
        <f t="shared" si="2"/>
        <v>44.981042654028435</v>
      </c>
      <c r="J7" s="47">
        <f t="shared" si="2"/>
        <v>34.439775910364148</v>
      </c>
      <c r="K7" s="59">
        <f t="shared" si="3"/>
        <v>0.30607826169078084</v>
      </c>
    </row>
    <row r="8" spans="1:11">
      <c r="A8" s="49" t="s">
        <v>67</v>
      </c>
      <c r="B8" s="51" t="s">
        <v>66</v>
      </c>
      <c r="C8" s="16">
        <f>'[8]台灣--大陸'!C8+[8]出口大陸試算!C8</f>
        <v>70</v>
      </c>
      <c r="D8" s="16">
        <v>356</v>
      </c>
      <c r="E8" s="60">
        <f t="shared" si="0"/>
        <v>-0.8033707865168539</v>
      </c>
      <c r="F8" s="16">
        <f>'[8]台灣--大陸'!F8+[8]出口大陸試算!F8</f>
        <v>47053</v>
      </c>
      <c r="G8" s="16">
        <v>163088</v>
      </c>
      <c r="H8" s="60">
        <f t="shared" si="1"/>
        <v>-0.7114870499362308</v>
      </c>
      <c r="I8" s="47">
        <f t="shared" si="2"/>
        <v>672.18571428571431</v>
      </c>
      <c r="J8" s="47">
        <f t="shared" si="2"/>
        <v>458.11235955056179</v>
      </c>
      <c r="K8" s="59">
        <f t="shared" si="3"/>
        <v>0.46729443175288371</v>
      </c>
    </row>
    <row r="9" spans="1:11">
      <c r="A9" s="49" t="s">
        <v>65</v>
      </c>
      <c r="B9" s="51" t="s">
        <v>64</v>
      </c>
      <c r="C9" s="16">
        <f>'[8]台灣--大陸'!C9+[8]出口大陸試算!C9</f>
        <v>1962</v>
      </c>
      <c r="D9" s="16">
        <v>1044</v>
      </c>
      <c r="E9" s="59">
        <f t="shared" si="0"/>
        <v>0.87931034482758619</v>
      </c>
      <c r="F9" s="16">
        <f>'[8]台灣--大陸'!F9+[8]出口大陸試算!F9</f>
        <v>1490848</v>
      </c>
      <c r="G9" s="16">
        <v>899695</v>
      </c>
      <c r="H9" s="59">
        <f t="shared" si="1"/>
        <v>0.65705933677524053</v>
      </c>
      <c r="I9" s="47">
        <f t="shared" si="2"/>
        <v>759.86136595310904</v>
      </c>
      <c r="J9" s="47">
        <f t="shared" si="2"/>
        <v>861.7768199233717</v>
      </c>
      <c r="K9" s="60">
        <f t="shared" si="3"/>
        <v>-0.1182620042847345</v>
      </c>
    </row>
    <row r="10" spans="1:11">
      <c r="A10" s="49" t="s">
        <v>63</v>
      </c>
      <c r="B10" s="51" t="s">
        <v>62</v>
      </c>
      <c r="C10" s="16">
        <f>'[8]台灣--大陸'!C10+[8]出口大陸試算!C10</f>
        <v>9934</v>
      </c>
      <c r="D10" s="16">
        <v>7831</v>
      </c>
      <c r="E10" s="59">
        <f t="shared" si="0"/>
        <v>0.26854807815093856</v>
      </c>
      <c r="F10" s="16">
        <f>'[8]台灣--大陸'!F10+[8]出口大陸試算!F10</f>
        <v>9695871</v>
      </c>
      <c r="G10" s="16">
        <v>6735474</v>
      </c>
      <c r="H10" s="59">
        <f t="shared" si="1"/>
        <v>0.43952318723225714</v>
      </c>
      <c r="I10" s="47">
        <f t="shared" si="2"/>
        <v>976.02889067847798</v>
      </c>
      <c r="J10" s="47">
        <f t="shared" si="2"/>
        <v>860.10394585621248</v>
      </c>
      <c r="K10" s="59">
        <f t="shared" si="3"/>
        <v>0.13478015695750012</v>
      </c>
    </row>
    <row r="11" spans="1:11" ht="17.25" thickBot="1">
      <c r="A11" s="46" t="s">
        <v>61</v>
      </c>
      <c r="B11" s="50" t="s">
        <v>60</v>
      </c>
      <c r="C11" s="43">
        <f>SUM(C5:C10)</f>
        <v>14794</v>
      </c>
      <c r="D11" s="43">
        <f>SUM(D5:D10)</f>
        <v>13309</v>
      </c>
      <c r="E11" s="64">
        <f t="shared" si="0"/>
        <v>0.11157863100157787</v>
      </c>
      <c r="F11" s="43">
        <f>SUM(F5:F10)</f>
        <v>12703406</v>
      </c>
      <c r="G11" s="43">
        <f>SUM(G5:G10)</f>
        <v>9291807</v>
      </c>
      <c r="H11" s="64">
        <f t="shared" si="1"/>
        <v>0.36716206008153202</v>
      </c>
      <c r="I11" s="42">
        <f t="shared" si="2"/>
        <v>858.68635933486553</v>
      </c>
      <c r="J11" s="42">
        <f t="shared" si="2"/>
        <v>698.15966639116391</v>
      </c>
      <c r="K11" s="67">
        <f t="shared" si="3"/>
        <v>0.22992833970698323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'[8]台灣--大陸'!C13+[8]出口大陸試算!C13</f>
        <v>132</v>
      </c>
      <c r="D13" s="16">
        <v>280</v>
      </c>
      <c r="E13" s="60">
        <f>(C13-D13)/D13</f>
        <v>-0.52857142857142858</v>
      </c>
      <c r="F13" s="16">
        <f>'[8]台灣--大陸'!F13+[8]出口大陸試算!F13</f>
        <v>37456</v>
      </c>
      <c r="G13" s="16">
        <v>102062</v>
      </c>
      <c r="H13" s="60">
        <f>(F13-G13)/G13</f>
        <v>-0.63300738766632048</v>
      </c>
      <c r="I13" s="47">
        <f>F13/C13</f>
        <v>283.75757575757575</v>
      </c>
      <c r="J13" s="47">
        <f>G13/D13</f>
        <v>364.50714285714287</v>
      </c>
      <c r="K13" s="60">
        <f>(I13-J13)/J13</f>
        <v>-0.22153082232249802</v>
      </c>
    </row>
    <row r="14" spans="1:11" ht="17.25" thickBot="1">
      <c r="A14" s="46" t="s">
        <v>1</v>
      </c>
      <c r="B14" s="45" t="s">
        <v>89</v>
      </c>
      <c r="C14" s="43">
        <f>C11+C13</f>
        <v>14926</v>
      </c>
      <c r="D14" s="43">
        <f>D11+D13</f>
        <v>13589</v>
      </c>
      <c r="E14" s="64">
        <f>(C14-D14)/D14</f>
        <v>9.8388402384281398E-2</v>
      </c>
      <c r="F14" s="43">
        <f>F11+F13</f>
        <v>12740862</v>
      </c>
      <c r="G14" s="43">
        <f>G11+G13</f>
        <v>9393869</v>
      </c>
      <c r="H14" s="64">
        <f>(F14-G14)/G14</f>
        <v>0.35629547314317456</v>
      </c>
      <c r="I14" s="42">
        <f>F14/C14</f>
        <v>853.60190272008572</v>
      </c>
      <c r="J14" s="42">
        <f>G14/D14</f>
        <v>691.28478916770916</v>
      </c>
      <c r="K14" s="63">
        <f>(I14-J14)/J14</f>
        <v>0.23480498355504478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151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150</v>
      </c>
      <c r="D18" s="33" t="s">
        <v>149</v>
      </c>
      <c r="E18" s="29" t="s">
        <v>83</v>
      </c>
      <c r="F18" s="62" t="s">
        <v>148</v>
      </c>
      <c r="G18" s="62" t="s">
        <v>147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'[8]台灣--大陸'!C20+[8]出口大陸試算!C20</f>
        <v>1309</v>
      </c>
      <c r="D20" s="16">
        <v>1225</v>
      </c>
      <c r="E20" s="59">
        <f t="shared" ref="E20:E42" si="4">(C20-D20)/D20</f>
        <v>6.8571428571428575E-2</v>
      </c>
      <c r="F20" s="16">
        <f>'[8]台灣--大陸'!F20+[8]出口大陸試算!F20</f>
        <v>127755</v>
      </c>
      <c r="G20" s="16">
        <v>126977</v>
      </c>
      <c r="H20" s="59">
        <f t="shared" ref="H20:H42" si="5">(F20-G20)/G20</f>
        <v>6.1270938831441916E-3</v>
      </c>
      <c r="I20" s="2"/>
      <c r="J20" s="2"/>
    </row>
    <row r="21" spans="1:10">
      <c r="A21" s="18" t="s">
        <v>43</v>
      </c>
      <c r="B21" s="17" t="s">
        <v>42</v>
      </c>
      <c r="C21" s="16">
        <f>'[8]台灣--大陸'!C21+[8]出口大陸試算!C21</f>
        <v>386</v>
      </c>
      <c r="D21" s="16">
        <v>826</v>
      </c>
      <c r="E21" s="60">
        <f t="shared" si="4"/>
        <v>-0.53268765133171914</v>
      </c>
      <c r="F21" s="16">
        <f>'[8]台灣--大陸'!F21+[8]出口大陸試算!F21</f>
        <v>31910</v>
      </c>
      <c r="G21" s="16">
        <v>73637</v>
      </c>
      <c r="H21" s="60">
        <f t="shared" si="5"/>
        <v>-0.56665806591794887</v>
      </c>
      <c r="I21" s="2"/>
      <c r="J21" s="2"/>
    </row>
    <row r="22" spans="1:10">
      <c r="A22" s="18" t="s">
        <v>41</v>
      </c>
      <c r="B22" s="17" t="s">
        <v>40</v>
      </c>
      <c r="C22" s="16">
        <f>'[8]台灣--大陸'!C22+[8]出口大陸試算!C22</f>
        <v>682846</v>
      </c>
      <c r="D22" s="16">
        <v>657898</v>
      </c>
      <c r="E22" s="59">
        <f t="shared" si="4"/>
        <v>3.7920771912971309E-2</v>
      </c>
      <c r="F22" s="16">
        <f>'[8]台灣--大陸'!F22+[8]出口大陸試算!F22</f>
        <v>17746326</v>
      </c>
      <c r="G22" s="16">
        <v>17234597</v>
      </c>
      <c r="H22" s="59">
        <f t="shared" si="5"/>
        <v>2.9691962045877835E-2</v>
      </c>
      <c r="I22" s="2"/>
      <c r="J22" s="2"/>
    </row>
    <row r="23" spans="1:10">
      <c r="A23" s="18" t="s">
        <v>39</v>
      </c>
      <c r="B23" s="17" t="s">
        <v>38</v>
      </c>
      <c r="C23" s="16">
        <f>'[8]台灣--大陸'!C23+[8]出口大陸試算!C23</f>
        <v>69135</v>
      </c>
      <c r="D23" s="16">
        <v>67462</v>
      </c>
      <c r="E23" s="59">
        <f t="shared" si="4"/>
        <v>2.4799146186001007E-2</v>
      </c>
      <c r="F23" s="16">
        <f>'[8]台灣--大陸'!F23+[8]出口大陸試算!F23</f>
        <v>871898</v>
      </c>
      <c r="G23" s="16">
        <v>602701</v>
      </c>
      <c r="H23" s="59">
        <f t="shared" si="5"/>
        <v>0.44665099278083165</v>
      </c>
      <c r="I23" s="2"/>
      <c r="J23" s="2"/>
    </row>
    <row r="24" spans="1:10">
      <c r="A24" s="18" t="s">
        <v>37</v>
      </c>
      <c r="B24" s="17" t="s">
        <v>36</v>
      </c>
      <c r="C24" s="16">
        <f>'[8]台灣--大陸'!C24+[8]出口大陸試算!C24</f>
        <v>14459</v>
      </c>
      <c r="D24" s="16">
        <v>21426</v>
      </c>
      <c r="E24" s="60">
        <f t="shared" si="4"/>
        <v>-0.32516568654905253</v>
      </c>
      <c r="F24" s="16">
        <f>'[8]台灣--大陸'!F24+[8]出口大陸試算!F24</f>
        <v>462965</v>
      </c>
      <c r="G24" s="16">
        <v>331390</v>
      </c>
      <c r="H24" s="59">
        <f t="shared" si="5"/>
        <v>0.39703974169407646</v>
      </c>
      <c r="I24" s="2"/>
      <c r="J24" s="2"/>
    </row>
    <row r="25" spans="1:10">
      <c r="A25" s="18" t="s">
        <v>35</v>
      </c>
      <c r="B25" s="17" t="s">
        <v>34</v>
      </c>
      <c r="C25" s="16">
        <f>'[8]台灣--大陸'!C25+[8]出口大陸試算!C25</f>
        <v>20122</v>
      </c>
      <c r="D25" s="16">
        <v>12034</v>
      </c>
      <c r="E25" s="59">
        <f t="shared" si="4"/>
        <v>0.67209572876848933</v>
      </c>
      <c r="F25" s="16">
        <f>'[8]台灣--大陸'!F25+[8]出口大陸試算!F25</f>
        <v>705861</v>
      </c>
      <c r="G25" s="16">
        <v>721326</v>
      </c>
      <c r="H25" s="60">
        <f t="shared" si="5"/>
        <v>-2.1439681919132265E-2</v>
      </c>
      <c r="I25" s="2"/>
      <c r="J25" s="2"/>
    </row>
    <row r="26" spans="1:10">
      <c r="A26" s="18" t="s">
        <v>33</v>
      </c>
      <c r="B26" s="17" t="s">
        <v>32</v>
      </c>
      <c r="C26" s="16">
        <f>'[8]台灣--大陸'!C26+[8]出口大陸試算!C26</f>
        <v>43322</v>
      </c>
      <c r="D26" s="16">
        <v>23727</v>
      </c>
      <c r="E26" s="59">
        <f t="shared" si="4"/>
        <v>0.8258524044337674</v>
      </c>
      <c r="F26" s="16">
        <f>'[8]台灣--大陸'!F26+[8]出口大陸試算!F26</f>
        <v>1865851</v>
      </c>
      <c r="G26" s="16">
        <v>1413792</v>
      </c>
      <c r="H26" s="59">
        <f t="shared" si="5"/>
        <v>0.31974929834091576</v>
      </c>
      <c r="I26" s="2"/>
      <c r="J26" s="2"/>
    </row>
    <row r="27" spans="1:10">
      <c r="A27" s="18" t="s">
        <v>31</v>
      </c>
      <c r="B27" s="17" t="s">
        <v>30</v>
      </c>
      <c r="C27" s="16">
        <f>'[8]台灣--大陸'!C27+[8]出口大陸試算!C27</f>
        <v>51541</v>
      </c>
      <c r="D27" s="16">
        <v>78732</v>
      </c>
      <c r="E27" s="60">
        <f t="shared" si="4"/>
        <v>-0.34536147944927093</v>
      </c>
      <c r="F27" s="16">
        <f>'[8]台灣--大陸'!F27+[8]出口大陸試算!F27</f>
        <v>1467289</v>
      </c>
      <c r="G27" s="16">
        <v>1996207</v>
      </c>
      <c r="H27" s="60">
        <f t="shared" si="5"/>
        <v>-0.26496149948377096</v>
      </c>
      <c r="I27" s="2"/>
      <c r="J27" s="2"/>
    </row>
    <row r="28" spans="1:10">
      <c r="A28" s="18" t="s">
        <v>29</v>
      </c>
      <c r="B28" s="17" t="s">
        <v>28</v>
      </c>
      <c r="C28" s="16">
        <f>'[8]台灣--大陸'!C28+[8]出口大陸試算!C28</f>
        <v>178</v>
      </c>
      <c r="D28" s="16">
        <v>306</v>
      </c>
      <c r="E28" s="60">
        <f t="shared" si="4"/>
        <v>-0.41830065359477125</v>
      </c>
      <c r="F28" s="16">
        <f>'[8]台灣--大陸'!F28+[8]出口大陸試算!F28</f>
        <v>684</v>
      </c>
      <c r="G28" s="16">
        <v>51940</v>
      </c>
      <c r="H28" s="60">
        <f t="shared" si="5"/>
        <v>-0.98683095879861382</v>
      </c>
      <c r="I28" s="2"/>
      <c r="J28" s="2"/>
    </row>
    <row r="29" spans="1:10">
      <c r="A29" s="18" t="s">
        <v>27</v>
      </c>
      <c r="B29" s="17" t="s">
        <v>26</v>
      </c>
      <c r="C29" s="16">
        <f>'[8]台灣--大陸'!C29+[8]出口大陸試算!C29</f>
        <v>513961</v>
      </c>
      <c r="D29" s="16">
        <v>383490</v>
      </c>
      <c r="E29" s="59">
        <f t="shared" si="4"/>
        <v>0.3402200839656836</v>
      </c>
      <c r="F29" s="16">
        <f>'[8]台灣--大陸'!F29+[8]出口大陸試算!F29</f>
        <v>12724097</v>
      </c>
      <c r="G29" s="16">
        <v>8612785</v>
      </c>
      <c r="H29" s="59">
        <f t="shared" si="5"/>
        <v>0.47734989321108096</v>
      </c>
      <c r="I29" s="2"/>
      <c r="J29" s="2"/>
    </row>
    <row r="30" spans="1:10">
      <c r="A30" s="18" t="s">
        <v>25</v>
      </c>
      <c r="B30" s="17" t="s">
        <v>24</v>
      </c>
      <c r="C30" s="16">
        <f>'[8]台灣--大陸'!C30+[8]出口大陸試算!C30</f>
        <v>13473</v>
      </c>
      <c r="D30" s="16">
        <v>57804</v>
      </c>
      <c r="E30" s="60">
        <f t="shared" si="4"/>
        <v>-0.766919244342952</v>
      </c>
      <c r="F30" s="16">
        <f>'[8]台灣--大陸'!F30+[8]出口大陸試算!F30</f>
        <v>458175</v>
      </c>
      <c r="G30" s="16">
        <v>1175586</v>
      </c>
      <c r="H30" s="60">
        <f t="shared" si="5"/>
        <v>-0.61025820314294321</v>
      </c>
      <c r="I30" s="2"/>
      <c r="J30" s="2"/>
    </row>
    <row r="31" spans="1:10">
      <c r="A31" s="18" t="s">
        <v>23</v>
      </c>
      <c r="B31" s="17" t="s">
        <v>22</v>
      </c>
      <c r="C31" s="16">
        <f>'[8]台灣--大陸'!C31+[8]出口大陸試算!C31</f>
        <v>119725</v>
      </c>
      <c r="D31" s="16">
        <v>97728</v>
      </c>
      <c r="E31" s="59">
        <f t="shared" si="4"/>
        <v>0.22508390635232481</v>
      </c>
      <c r="F31" s="16">
        <f>'[8]台灣--大陸'!F31+[8]出口大陸試算!F31</f>
        <v>1172476</v>
      </c>
      <c r="G31" s="16">
        <v>879331</v>
      </c>
      <c r="H31" s="59">
        <f t="shared" si="5"/>
        <v>0.33337275724385923</v>
      </c>
      <c r="I31" s="2"/>
      <c r="J31" s="2"/>
    </row>
    <row r="32" spans="1:10">
      <c r="A32" s="18" t="s">
        <v>21</v>
      </c>
      <c r="B32" s="17" t="s">
        <v>20</v>
      </c>
      <c r="C32" s="16">
        <f>'[8]台灣--大陸'!C32+[8]出口大陸試算!C32</f>
        <v>213068</v>
      </c>
      <c r="D32" s="16">
        <v>245485</v>
      </c>
      <c r="E32" s="60">
        <f t="shared" si="4"/>
        <v>-0.13205287492107462</v>
      </c>
      <c r="F32" s="16">
        <f>'[8]台灣--大陸'!F32+[8]出口大陸試算!F32</f>
        <v>4066265</v>
      </c>
      <c r="G32" s="16">
        <v>3167636</v>
      </c>
      <c r="H32" s="59">
        <f t="shared" si="5"/>
        <v>0.28369073971883135</v>
      </c>
      <c r="I32" s="2"/>
      <c r="J32" s="2"/>
    </row>
    <row r="33" spans="1:10">
      <c r="A33" s="18" t="s">
        <v>19</v>
      </c>
      <c r="B33" s="17" t="s">
        <v>18</v>
      </c>
      <c r="C33" s="16">
        <f>'[8]台灣--大陸'!C33+[8]出口大陸試算!C33</f>
        <v>51059</v>
      </c>
      <c r="D33" s="16">
        <v>69439</v>
      </c>
      <c r="E33" s="60">
        <f t="shared" si="4"/>
        <v>-0.2646927519117499</v>
      </c>
      <c r="F33" s="16">
        <f>'[8]台灣--大陸'!F33+[8]出口大陸試算!F33</f>
        <v>850653</v>
      </c>
      <c r="G33" s="16">
        <v>1090959</v>
      </c>
      <c r="H33" s="60">
        <f t="shared" si="5"/>
        <v>-0.22027042262816476</v>
      </c>
      <c r="I33" s="2"/>
      <c r="J33" s="2"/>
    </row>
    <row r="34" spans="1:10">
      <c r="A34" s="18" t="s">
        <v>17</v>
      </c>
      <c r="B34" s="17" t="s">
        <v>16</v>
      </c>
      <c r="C34" s="16">
        <f>'[8]台灣--大陸'!C34+[8]出口大陸試算!C34</f>
        <v>35981</v>
      </c>
      <c r="D34" s="16">
        <v>21978</v>
      </c>
      <c r="E34" s="59">
        <f t="shared" si="4"/>
        <v>0.63713713713713716</v>
      </c>
      <c r="F34" s="16">
        <f>'[8]台灣--大陸'!F34+[8]出口大陸試算!F34</f>
        <v>2791178</v>
      </c>
      <c r="G34" s="16">
        <v>2093485</v>
      </c>
      <c r="H34" s="59">
        <f t="shared" si="5"/>
        <v>0.3332686883354789</v>
      </c>
      <c r="I34" s="2"/>
      <c r="J34" s="2"/>
    </row>
    <row r="35" spans="1:10">
      <c r="A35" s="18" t="s">
        <v>15</v>
      </c>
      <c r="B35" s="17" t="s">
        <v>14</v>
      </c>
      <c r="C35" s="16">
        <f>'[8]台灣--大陸'!C35+[8]出口大陸試算!C35</f>
        <v>33782</v>
      </c>
      <c r="D35" s="16">
        <v>25972</v>
      </c>
      <c r="E35" s="59">
        <f t="shared" si="4"/>
        <v>0.30070845525951023</v>
      </c>
      <c r="F35" s="16">
        <f>'[8]台灣--大陸'!F35+[8]出口大陸試算!F35</f>
        <v>1131214</v>
      </c>
      <c r="G35" s="16">
        <v>729131</v>
      </c>
      <c r="H35" s="59">
        <f t="shared" si="5"/>
        <v>0.55145508831746282</v>
      </c>
      <c r="I35" s="2"/>
      <c r="J35" s="2"/>
    </row>
    <row r="36" spans="1:10">
      <c r="A36" s="18" t="s">
        <v>13</v>
      </c>
      <c r="B36" s="17" t="s">
        <v>12</v>
      </c>
      <c r="C36" s="16">
        <f>'[8]台灣--大陸'!C36+[8]出口大陸試算!C36</f>
        <v>36071</v>
      </c>
      <c r="D36" s="16">
        <v>39576</v>
      </c>
      <c r="E36" s="60">
        <f t="shared" si="4"/>
        <v>-8.8563776025874272E-2</v>
      </c>
      <c r="F36" s="16">
        <f>'[8]台灣--大陸'!F36+[8]出口大陸試算!F36</f>
        <v>124034</v>
      </c>
      <c r="G36" s="16">
        <v>198617</v>
      </c>
      <c r="H36" s="60">
        <f t="shared" si="5"/>
        <v>-0.37551166315068701</v>
      </c>
      <c r="I36" s="2"/>
      <c r="J36" s="2"/>
    </row>
    <row r="37" spans="1:10">
      <c r="A37" s="18" t="s">
        <v>11</v>
      </c>
      <c r="B37" s="17" t="s">
        <v>10</v>
      </c>
      <c r="C37" s="16">
        <f>'[8]台灣--大陸'!C37+[8]出口大陸試算!C37</f>
        <v>34273</v>
      </c>
      <c r="D37" s="16">
        <v>20534</v>
      </c>
      <c r="E37" s="59">
        <f t="shared" si="4"/>
        <v>0.669085419304568</v>
      </c>
      <c r="F37" s="16">
        <f>'[8]台灣--大陸'!F37+[8]出口大陸試算!F37</f>
        <v>730623</v>
      </c>
      <c r="G37" s="16">
        <v>471975</v>
      </c>
      <c r="H37" s="59">
        <f t="shared" si="5"/>
        <v>0.5480120769108533</v>
      </c>
      <c r="I37" s="2"/>
      <c r="J37" s="2"/>
    </row>
    <row r="38" spans="1:10">
      <c r="A38" s="18" t="s">
        <v>9</v>
      </c>
      <c r="B38" s="17" t="s">
        <v>8</v>
      </c>
      <c r="C38" s="16">
        <f>'[8]台灣--大陸'!C38+[8]出口大陸試算!C38</f>
        <v>52314</v>
      </c>
      <c r="D38" s="16">
        <v>30829</v>
      </c>
      <c r="E38" s="59">
        <f t="shared" si="4"/>
        <v>0.69690875474391001</v>
      </c>
      <c r="F38" s="16">
        <f>'[8]台灣--大陸'!F38+[8]出口大陸試算!F38</f>
        <v>1285683</v>
      </c>
      <c r="G38" s="16">
        <v>706368</v>
      </c>
      <c r="H38" s="59">
        <f t="shared" si="5"/>
        <v>0.82013199918456103</v>
      </c>
      <c r="I38" s="2"/>
      <c r="J38" s="2"/>
    </row>
    <row r="39" spans="1:10">
      <c r="A39" s="18" t="s">
        <v>7</v>
      </c>
      <c r="B39" s="17" t="s">
        <v>6</v>
      </c>
      <c r="C39" s="16">
        <f>'[8]台灣--大陸'!C39+[8]出口大陸試算!C39</f>
        <v>83444</v>
      </c>
      <c r="D39" s="16">
        <v>42977</v>
      </c>
      <c r="E39" s="59">
        <f t="shared" si="4"/>
        <v>0.94159666798520136</v>
      </c>
      <c r="F39" s="16">
        <f>'[8]台灣--大陸'!F39+[8]出口大陸試算!F39</f>
        <v>1372507</v>
      </c>
      <c r="G39" s="16">
        <v>840115</v>
      </c>
      <c r="H39" s="59">
        <f t="shared" si="5"/>
        <v>0.63371324163953746</v>
      </c>
      <c r="I39" s="2"/>
      <c r="J39" s="2"/>
    </row>
    <row r="40" spans="1:10">
      <c r="A40" s="18" t="s">
        <v>5</v>
      </c>
      <c r="B40" s="17" t="s">
        <v>4</v>
      </c>
      <c r="C40" s="16">
        <f>'[8]台灣--大陸'!C40+[8]出口大陸試算!C40</f>
        <v>320562</v>
      </c>
      <c r="D40" s="16">
        <v>433609</v>
      </c>
      <c r="E40" s="60">
        <f t="shared" si="4"/>
        <v>-0.2607118394682767</v>
      </c>
      <c r="F40" s="16">
        <f>'[8]台灣--大陸'!F40+[8]出口大陸試算!F40</f>
        <v>2754456</v>
      </c>
      <c r="G40" s="16">
        <v>3079034</v>
      </c>
      <c r="H40" s="60">
        <f t="shared" si="5"/>
        <v>-0.10541552967586587</v>
      </c>
      <c r="I40" s="2"/>
      <c r="J40" s="2"/>
    </row>
    <row r="41" spans="1:10">
      <c r="A41" s="18" t="s">
        <v>3</v>
      </c>
      <c r="B41" s="17" t="s">
        <v>2</v>
      </c>
      <c r="C41" s="16">
        <f>'[8]台灣--大陸'!C41+[8]出口大陸試算!C41</f>
        <v>33997</v>
      </c>
      <c r="D41" s="16">
        <v>36368</v>
      </c>
      <c r="E41" s="60">
        <f t="shared" si="4"/>
        <v>-6.5194676638803351E-2</v>
      </c>
      <c r="F41" s="16">
        <f>'[8]台灣--大陸'!F41+[8]出口大陸試算!F41</f>
        <v>267516</v>
      </c>
      <c r="G41" s="16">
        <v>298021</v>
      </c>
      <c r="H41" s="60">
        <f t="shared" si="5"/>
        <v>-0.10235855862506334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2425008</v>
      </c>
      <c r="D42" s="58">
        <f>SUM(D20:D41)</f>
        <v>2369425</v>
      </c>
      <c r="E42" s="57">
        <f t="shared" si="4"/>
        <v>2.3458434008250945E-2</v>
      </c>
      <c r="F42" s="58">
        <f>SUM(F20:F41)</f>
        <v>53009416</v>
      </c>
      <c r="G42" s="58">
        <f>SUM(G20:G41)</f>
        <v>45895610</v>
      </c>
      <c r="H42" s="57">
        <f t="shared" si="5"/>
        <v>0.15499970476479122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15748031496062992" bottom="0.15748031496062992" header="0.31496062992125984" footer="0.31496062992125984"/>
  <pageSetup paperSize="9" scale="8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138C-A9F3-45B3-B61D-341FA45224D7}">
  <sheetPr>
    <tabColor rgb="FF7030A0"/>
  </sheetPr>
  <dimension ref="A1:K44"/>
  <sheetViews>
    <sheetView workbookViewId="0">
      <selection activeCell="J22" sqref="J22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154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150</v>
      </c>
      <c r="D3" s="33" t="s">
        <v>149</v>
      </c>
      <c r="E3" s="29" t="s">
        <v>97</v>
      </c>
      <c r="F3" s="62" t="s">
        <v>148</v>
      </c>
      <c r="G3" s="62" t="s">
        <v>147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'[8]台灣--大陸'!D5+[8]自大陸進口試算!C5</f>
        <v>31505</v>
      </c>
      <c r="D5" s="16">
        <v>70574</v>
      </c>
      <c r="E5" s="60">
        <f t="shared" ref="E5:E11" si="0">(C5-D5)/D5</f>
        <v>-0.55358914047666274</v>
      </c>
      <c r="F5" s="16">
        <f>'[8]台灣--大陸'!G5+[8]自大陸進口試算!F5</f>
        <v>1847232</v>
      </c>
      <c r="G5" s="16">
        <v>3930540</v>
      </c>
      <c r="H5" s="60">
        <f t="shared" ref="H5:H11" si="1">(F5-G5)/G5</f>
        <v>-0.53003098810850413</v>
      </c>
      <c r="I5" s="47">
        <f t="shared" ref="I5:J11" si="2">F5/C5</f>
        <v>58.632978892239329</v>
      </c>
      <c r="J5" s="47">
        <f t="shared" si="2"/>
        <v>55.693881599455892</v>
      </c>
      <c r="K5" s="59">
        <f t="shared" ref="K5:K11" si="3">(I5-J5)/J5</f>
        <v>5.2772355030326179E-2</v>
      </c>
    </row>
    <row r="6" spans="1:11">
      <c r="A6" s="53" t="s">
        <v>71</v>
      </c>
      <c r="B6" s="52" t="s">
        <v>70</v>
      </c>
      <c r="C6" s="16">
        <f>'[8]台灣--大陸'!D6+[8]自大陸進口試算!C6</f>
        <v>21935</v>
      </c>
      <c r="D6" s="16">
        <v>34777</v>
      </c>
      <c r="E6" s="60">
        <f t="shared" si="0"/>
        <v>-0.36926704431089513</v>
      </c>
      <c r="F6" s="16">
        <f>'[8]台灣--大陸'!G6+[8]自大陸進口試算!F6</f>
        <v>1422591</v>
      </c>
      <c r="G6" s="16">
        <v>1820741</v>
      </c>
      <c r="H6" s="60">
        <f t="shared" si="1"/>
        <v>-0.21867470441979392</v>
      </c>
      <c r="I6" s="47">
        <f t="shared" si="2"/>
        <v>64.854843856849783</v>
      </c>
      <c r="J6" s="47">
        <f t="shared" si="2"/>
        <v>52.354745952784889</v>
      </c>
      <c r="K6" s="59">
        <f t="shared" si="3"/>
        <v>0.23875768426682586</v>
      </c>
    </row>
    <row r="7" spans="1:11">
      <c r="A7" s="49" t="s">
        <v>69</v>
      </c>
      <c r="B7" s="51" t="s">
        <v>68</v>
      </c>
      <c r="C7" s="16">
        <f>'[8]台灣--大陸'!D7+[8]自大陸進口試算!C7</f>
        <v>49027</v>
      </c>
      <c r="D7" s="16">
        <v>51241</v>
      </c>
      <c r="E7" s="60">
        <f t="shared" si="0"/>
        <v>-4.3207587673932984E-2</v>
      </c>
      <c r="F7" s="16">
        <f>'[8]台灣--大陸'!G7+[8]自大陸進口試算!F7</f>
        <v>1915414</v>
      </c>
      <c r="G7" s="16">
        <v>1742922</v>
      </c>
      <c r="H7" s="59">
        <f t="shared" si="1"/>
        <v>9.8967136796712651E-2</v>
      </c>
      <c r="I7" s="47">
        <f t="shared" si="2"/>
        <v>39.06855406204744</v>
      </c>
      <c r="J7" s="47">
        <f t="shared" si="2"/>
        <v>34.014207373002087</v>
      </c>
      <c r="K7" s="59">
        <f t="shared" si="3"/>
        <v>0.14859516300406614</v>
      </c>
    </row>
    <row r="8" spans="1:11">
      <c r="A8" s="49" t="s">
        <v>67</v>
      </c>
      <c r="B8" s="51" t="s">
        <v>66</v>
      </c>
      <c r="C8" s="16">
        <f>'[8]台灣--大陸'!D8+[8]自大陸進口試算!C8</f>
        <v>36254</v>
      </c>
      <c r="D8" s="16">
        <v>126167</v>
      </c>
      <c r="E8" s="60">
        <f t="shared" si="0"/>
        <v>-0.71265069312894813</v>
      </c>
      <c r="F8" s="16">
        <f>'[8]台灣--大陸'!G8+[8]自大陸進口試算!F8</f>
        <v>3047459</v>
      </c>
      <c r="G8" s="16">
        <v>7735486</v>
      </c>
      <c r="H8" s="60">
        <f t="shared" si="1"/>
        <v>-0.60604168891262944</v>
      </c>
      <c r="I8" s="47">
        <f t="shared" si="2"/>
        <v>84.058559055552493</v>
      </c>
      <c r="J8" s="47">
        <f t="shared" si="2"/>
        <v>61.311483985511266</v>
      </c>
      <c r="K8" s="59">
        <f t="shared" si="3"/>
        <v>0.37100839176257205</v>
      </c>
    </row>
    <row r="9" spans="1:11">
      <c r="A9" s="49" t="s">
        <v>65</v>
      </c>
      <c r="B9" s="51" t="s">
        <v>64</v>
      </c>
      <c r="C9" s="16">
        <f>'[8]台灣--大陸'!D9+[8]自大陸進口試算!C9</f>
        <v>5938</v>
      </c>
      <c r="D9" s="16">
        <v>12710</v>
      </c>
      <c r="E9" s="60">
        <f t="shared" si="0"/>
        <v>-0.53280881195908736</v>
      </c>
      <c r="F9" s="16">
        <f>'[8]台灣--大陸'!G9+[8]自大陸進口試算!F9</f>
        <v>688950</v>
      </c>
      <c r="G9" s="16">
        <v>1083892</v>
      </c>
      <c r="H9" s="60">
        <f t="shared" si="1"/>
        <v>-0.36437394131518641</v>
      </c>
      <c r="I9" s="47">
        <f t="shared" si="2"/>
        <v>116.02391377568205</v>
      </c>
      <c r="J9" s="47">
        <f t="shared" si="2"/>
        <v>85.278678206136902</v>
      </c>
      <c r="K9" s="59">
        <f t="shared" si="3"/>
        <v>0.36052664295789505</v>
      </c>
    </row>
    <row r="10" spans="1:11">
      <c r="A10" s="49" t="s">
        <v>63</v>
      </c>
      <c r="B10" s="51" t="s">
        <v>62</v>
      </c>
      <c r="C10" s="16">
        <f>'[8]台灣--大陸'!D10+[8]自大陸進口試算!C10</f>
        <v>4709</v>
      </c>
      <c r="D10" s="16">
        <v>10065</v>
      </c>
      <c r="E10" s="60">
        <f t="shared" si="0"/>
        <v>-0.53214108296075513</v>
      </c>
      <c r="F10" s="16">
        <f>'[8]台灣--大陸'!G10+[8]自大陸進口試算!F10</f>
        <v>754290</v>
      </c>
      <c r="G10" s="16">
        <v>1769956</v>
      </c>
      <c r="H10" s="60">
        <f t="shared" si="1"/>
        <v>-0.57383686374124554</v>
      </c>
      <c r="I10" s="47">
        <f t="shared" si="2"/>
        <v>160.18050541516246</v>
      </c>
      <c r="J10" s="47">
        <f t="shared" si="2"/>
        <v>175.85255837059117</v>
      </c>
      <c r="K10" s="60">
        <f t="shared" si="3"/>
        <v>-8.9120414855730856E-2</v>
      </c>
    </row>
    <row r="11" spans="1:11" ht="17.25" thickBot="1">
      <c r="A11" s="46" t="s">
        <v>61</v>
      </c>
      <c r="B11" s="50" t="s">
        <v>60</v>
      </c>
      <c r="C11" s="43">
        <f>SUM(C5:C10)</f>
        <v>149368</v>
      </c>
      <c r="D11" s="43">
        <f>SUM(D5:D10)</f>
        <v>305534</v>
      </c>
      <c r="E11" s="73">
        <f t="shared" si="0"/>
        <v>-0.51112478480300061</v>
      </c>
      <c r="F11" s="43">
        <f>SUM(F5:F10)</f>
        <v>9675936</v>
      </c>
      <c r="G11" s="43">
        <f>SUM(G5:G10)</f>
        <v>18083537</v>
      </c>
      <c r="H11" s="73">
        <f t="shared" si="1"/>
        <v>-0.46493122446123236</v>
      </c>
      <c r="I11" s="42">
        <f t="shared" si="2"/>
        <v>64.779176262653309</v>
      </c>
      <c r="J11" s="42">
        <f t="shared" si="2"/>
        <v>59.186660077110893</v>
      </c>
      <c r="K11" s="72">
        <f t="shared" si="3"/>
        <v>9.4489470739795883E-2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'[8]台灣--大陸'!D13+[8]自大陸進口試算!C13</f>
        <v>1809</v>
      </c>
      <c r="D13" s="16">
        <v>12091</v>
      </c>
      <c r="E13" s="60">
        <f>(C13-D13)/D13</f>
        <v>-0.85038458357455959</v>
      </c>
      <c r="F13" s="16">
        <f>'[8]台灣--大陸'!G13+[8]自大陸進口試算!F13</f>
        <v>168617</v>
      </c>
      <c r="G13" s="16">
        <v>1322516</v>
      </c>
      <c r="H13" s="60">
        <f>(F13-G13)/G13</f>
        <v>-0.87250286574982838</v>
      </c>
      <c r="I13" s="47">
        <f>F13/C13</f>
        <v>93.210060807075735</v>
      </c>
      <c r="J13" s="47">
        <f>G13/D13</f>
        <v>109.38020014887105</v>
      </c>
      <c r="K13" s="60">
        <f>(I13-J13)/J13</f>
        <v>-0.14783424531850445</v>
      </c>
    </row>
    <row r="14" spans="1:11" ht="17.25" thickBot="1">
      <c r="A14" s="46" t="s">
        <v>1</v>
      </c>
      <c r="B14" s="45" t="s">
        <v>89</v>
      </c>
      <c r="C14" s="43">
        <f>C11+C13</f>
        <v>151177</v>
      </c>
      <c r="D14" s="43">
        <f>D11+D13</f>
        <v>317625</v>
      </c>
      <c r="E14" s="73">
        <f>(C14-D14)/D14</f>
        <v>-0.5240393545848091</v>
      </c>
      <c r="F14" s="43">
        <f>F11+F13</f>
        <v>9844553</v>
      </c>
      <c r="G14" s="43">
        <f>G11+G13</f>
        <v>19406053</v>
      </c>
      <c r="H14" s="73">
        <f>(F14-G14)/G14</f>
        <v>-0.49270709504915811</v>
      </c>
      <c r="I14" s="42">
        <f>F14/C14</f>
        <v>65.119383239513951</v>
      </c>
      <c r="J14" s="42">
        <f>G14/D14</f>
        <v>61.097372687918146</v>
      </c>
      <c r="K14" s="72">
        <f>(I14-J14)/J14</f>
        <v>6.5829517287756434E-2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153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150</v>
      </c>
      <c r="D18" s="33" t="s">
        <v>149</v>
      </c>
      <c r="E18" s="29" t="s">
        <v>97</v>
      </c>
      <c r="F18" s="62" t="s">
        <v>148</v>
      </c>
      <c r="G18" s="62" t="s">
        <v>147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'[8]台灣--大陸'!D20+[8]自大陸進口試算!C20</f>
        <v>17752</v>
      </c>
      <c r="D20" s="16">
        <v>24765</v>
      </c>
      <c r="E20" s="60">
        <f t="shared" ref="E20:E42" si="4">(C20-D20)/D20</f>
        <v>-0.28318190995356352</v>
      </c>
      <c r="F20" s="16">
        <f>'[8]台灣--大陸'!G20+[8]自大陸進口試算!F20</f>
        <v>628410</v>
      </c>
      <c r="G20" s="16">
        <v>470566</v>
      </c>
      <c r="H20" s="59">
        <f t="shared" ref="H20:H42" si="5">(F20-G20)/G20</f>
        <v>0.33543434927300314</v>
      </c>
      <c r="I20" s="2"/>
      <c r="J20" s="2"/>
    </row>
    <row r="21" spans="1:10">
      <c r="A21" s="18" t="s">
        <v>43</v>
      </c>
      <c r="B21" s="17" t="s">
        <v>42</v>
      </c>
      <c r="C21" s="16">
        <f>'[8]台灣--大陸'!D21+[8]自大陸進口試算!C21</f>
        <v>8503</v>
      </c>
      <c r="D21" s="16">
        <v>15617</v>
      </c>
      <c r="E21" s="60">
        <f t="shared" si="4"/>
        <v>-0.45552923096625475</v>
      </c>
      <c r="F21" s="16">
        <f>'[8]台灣--大陸'!G21+[8]自大陸進口試算!F21</f>
        <v>373210</v>
      </c>
      <c r="G21" s="16">
        <v>334357</v>
      </c>
      <c r="H21" s="59">
        <f t="shared" si="5"/>
        <v>0.11620214321817698</v>
      </c>
      <c r="I21" s="2"/>
      <c r="J21" s="2"/>
    </row>
    <row r="22" spans="1:10">
      <c r="A22" s="18" t="s">
        <v>41</v>
      </c>
      <c r="B22" s="17" t="s">
        <v>40</v>
      </c>
      <c r="C22" s="16">
        <f>'[8]台灣--大陸'!D22+[8]自大陸進口試算!C22</f>
        <v>3278493</v>
      </c>
      <c r="D22" s="16">
        <v>3220649</v>
      </c>
      <c r="E22" s="59">
        <f t="shared" si="4"/>
        <v>1.7960355195490101E-2</v>
      </c>
      <c r="F22" s="16">
        <f>'[8]台灣--大陸'!G22+[8]自大陸進口試算!F22</f>
        <v>118748913</v>
      </c>
      <c r="G22" s="16">
        <v>96054439</v>
      </c>
      <c r="H22" s="59">
        <f t="shared" si="5"/>
        <v>0.23626679033542636</v>
      </c>
      <c r="I22" s="2"/>
      <c r="J22" s="2"/>
    </row>
    <row r="23" spans="1:10">
      <c r="A23" s="18" t="s">
        <v>39</v>
      </c>
      <c r="B23" s="17" t="s">
        <v>38</v>
      </c>
      <c r="C23" s="16">
        <f>'[8]台灣--大陸'!D23+[8]自大陸進口試算!C23</f>
        <v>304044</v>
      </c>
      <c r="D23" s="16">
        <v>319077</v>
      </c>
      <c r="E23" s="60">
        <f t="shared" si="4"/>
        <v>-4.7114019499995302E-2</v>
      </c>
      <c r="F23" s="16">
        <f>'[8]台灣--大陸'!G23+[8]自大陸進口試算!F23</f>
        <v>11516009</v>
      </c>
      <c r="G23" s="16">
        <v>9471854</v>
      </c>
      <c r="H23" s="59">
        <f t="shared" si="5"/>
        <v>0.21581360945808498</v>
      </c>
      <c r="I23" s="2"/>
      <c r="J23" s="2"/>
    </row>
    <row r="24" spans="1:10">
      <c r="A24" s="18" t="s">
        <v>37</v>
      </c>
      <c r="B24" s="17" t="s">
        <v>36</v>
      </c>
      <c r="C24" s="16">
        <f>'[8]台灣--大陸'!D24+[8]自大陸進口試算!C24</f>
        <v>16621</v>
      </c>
      <c r="D24" s="16">
        <v>10569</v>
      </c>
      <c r="E24" s="59">
        <f t="shared" si="4"/>
        <v>0.57261803387264643</v>
      </c>
      <c r="F24" s="16">
        <f>'[8]台灣--大陸'!G24+[8]自大陸進口試算!F24</f>
        <v>60457</v>
      </c>
      <c r="G24" s="16">
        <v>80295</v>
      </c>
      <c r="H24" s="60">
        <f t="shared" si="5"/>
        <v>-0.24706395167818668</v>
      </c>
      <c r="I24" s="2"/>
      <c r="J24" s="2"/>
    </row>
    <row r="25" spans="1:10">
      <c r="A25" s="18" t="s">
        <v>35</v>
      </c>
      <c r="B25" s="17" t="s">
        <v>34</v>
      </c>
      <c r="C25" s="16">
        <f>'[8]台灣--大陸'!D25+[8]自大陸進口試算!C25</f>
        <v>127589</v>
      </c>
      <c r="D25" s="16">
        <v>102873</v>
      </c>
      <c r="E25" s="59">
        <f t="shared" si="4"/>
        <v>0.24025740476121044</v>
      </c>
      <c r="F25" s="16">
        <f>'[8]台灣--大陸'!G25+[8]自大陸進口試算!F25</f>
        <v>690995</v>
      </c>
      <c r="G25" s="16">
        <v>847496</v>
      </c>
      <c r="H25" s="60">
        <f t="shared" si="5"/>
        <v>-0.18466281846757979</v>
      </c>
      <c r="I25" s="2"/>
      <c r="J25" s="2"/>
    </row>
    <row r="26" spans="1:10">
      <c r="A26" s="18" t="s">
        <v>33</v>
      </c>
      <c r="B26" s="17" t="s">
        <v>32</v>
      </c>
      <c r="C26" s="16">
        <f>'[8]台灣--大陸'!D26+[8]自大陸進口試算!C26</f>
        <v>503562</v>
      </c>
      <c r="D26" s="16">
        <v>365466</v>
      </c>
      <c r="E26" s="59">
        <f t="shared" si="4"/>
        <v>0.37786278340529628</v>
      </c>
      <c r="F26" s="16">
        <f>'[8]台灣--大陸'!G26+[8]自大陸進口試算!F26</f>
        <v>5493530</v>
      </c>
      <c r="G26" s="16">
        <v>3417738</v>
      </c>
      <c r="H26" s="59">
        <f t="shared" si="5"/>
        <v>0.60735843414562496</v>
      </c>
      <c r="I26" s="2"/>
      <c r="J26" s="2"/>
    </row>
    <row r="27" spans="1:10">
      <c r="A27" s="18" t="s">
        <v>31</v>
      </c>
      <c r="B27" s="17" t="s">
        <v>30</v>
      </c>
      <c r="C27" s="16">
        <f>'[8]台灣--大陸'!D27+[8]自大陸進口試算!C27</f>
        <v>179316</v>
      </c>
      <c r="D27" s="16">
        <v>137896</v>
      </c>
      <c r="E27" s="59">
        <f t="shared" si="4"/>
        <v>0.30037129430875442</v>
      </c>
      <c r="F27" s="16">
        <f>'[8]台灣--大陸'!G27+[8]自大陸進口試算!F27</f>
        <v>1345021</v>
      </c>
      <c r="G27" s="16">
        <v>992300</v>
      </c>
      <c r="H27" s="59">
        <f t="shared" si="5"/>
        <v>0.35545802680640937</v>
      </c>
      <c r="I27" s="2"/>
      <c r="J27" s="2"/>
    </row>
    <row r="28" spans="1:10">
      <c r="A28" s="18" t="s">
        <v>29</v>
      </c>
      <c r="B28" s="17" t="s">
        <v>28</v>
      </c>
      <c r="C28" s="16">
        <f>'[8]台灣--大陸'!D28+[8]自大陸進口試算!C28</f>
        <v>9779</v>
      </c>
      <c r="D28" s="16">
        <v>35669</v>
      </c>
      <c r="E28" s="60">
        <f t="shared" si="4"/>
        <v>-0.72584036558355991</v>
      </c>
      <c r="F28" s="16">
        <f>'[8]台灣--大陸'!G28+[8]自大陸進口試算!F28</f>
        <v>182548</v>
      </c>
      <c r="G28" s="16">
        <v>250882</v>
      </c>
      <c r="H28" s="60">
        <f t="shared" si="5"/>
        <v>-0.27237506078554857</v>
      </c>
      <c r="I28" s="2"/>
      <c r="J28" s="2"/>
    </row>
    <row r="29" spans="1:10">
      <c r="A29" s="18" t="s">
        <v>27</v>
      </c>
      <c r="B29" s="17" t="s">
        <v>26</v>
      </c>
      <c r="C29" s="16">
        <f>'[8]台灣--大陸'!D29+[8]自大陸進口試算!C29</f>
        <v>707379</v>
      </c>
      <c r="D29" s="16">
        <v>439459</v>
      </c>
      <c r="E29" s="59">
        <f t="shared" si="4"/>
        <v>0.60965869398510442</v>
      </c>
      <c r="F29" s="16">
        <f>'[8]台灣--大陸'!G29+[8]自大陸進口試算!F29</f>
        <v>6429270</v>
      </c>
      <c r="G29" s="16">
        <v>4103000</v>
      </c>
      <c r="H29" s="59">
        <f t="shared" si="5"/>
        <v>0.56696807214233491</v>
      </c>
      <c r="I29" s="2"/>
      <c r="J29" s="2"/>
    </row>
    <row r="30" spans="1:10">
      <c r="A30" s="18" t="s">
        <v>25</v>
      </c>
      <c r="B30" s="17" t="s">
        <v>24</v>
      </c>
      <c r="C30" s="16">
        <f>'[8]台灣--大陸'!D30+[8]自大陸進口試算!C30</f>
        <v>590724</v>
      </c>
      <c r="D30" s="16">
        <v>563419</v>
      </c>
      <c r="E30" s="59">
        <f t="shared" si="4"/>
        <v>4.8463044377275173E-2</v>
      </c>
      <c r="F30" s="16">
        <f>'[8]台灣--大陸'!G30+[8]自大陸進口試算!F30</f>
        <v>5221713</v>
      </c>
      <c r="G30" s="16">
        <v>6943454</v>
      </c>
      <c r="H30" s="60">
        <f t="shared" si="5"/>
        <v>-0.24796606991275524</v>
      </c>
      <c r="I30" s="2"/>
      <c r="J30" s="2"/>
    </row>
    <row r="31" spans="1:10">
      <c r="A31" s="18" t="s">
        <v>23</v>
      </c>
      <c r="B31" s="17" t="s">
        <v>22</v>
      </c>
      <c r="C31" s="16">
        <f>'[8]台灣--大陸'!D31+[8]自大陸進口試算!C31</f>
        <v>293319</v>
      </c>
      <c r="D31" s="16">
        <v>331648</v>
      </c>
      <c r="E31" s="60">
        <f t="shared" si="4"/>
        <v>-0.11557132863759166</v>
      </c>
      <c r="F31" s="16">
        <f>'[8]台灣--大陸'!G31+[8]自大陸進口試算!F31</f>
        <v>1205630</v>
      </c>
      <c r="G31" s="16">
        <v>3279483</v>
      </c>
      <c r="H31" s="60">
        <f t="shared" si="5"/>
        <v>-0.63237193179534701</v>
      </c>
      <c r="I31" s="2"/>
      <c r="J31" s="2"/>
    </row>
    <row r="32" spans="1:10">
      <c r="A32" s="18" t="s">
        <v>21</v>
      </c>
      <c r="B32" s="17" t="s">
        <v>20</v>
      </c>
      <c r="C32" s="16">
        <f>'[8]台灣--大陸'!D32+[8]自大陸進口試算!C32</f>
        <v>747511</v>
      </c>
      <c r="D32" s="16">
        <v>674476</v>
      </c>
      <c r="E32" s="59">
        <f t="shared" si="4"/>
        <v>0.10828406051512582</v>
      </c>
      <c r="F32" s="16">
        <f>'[8]台灣--大陸'!G32+[8]自大陸進口試算!F32</f>
        <v>4469910</v>
      </c>
      <c r="G32" s="16">
        <v>3397577</v>
      </c>
      <c r="H32" s="59">
        <f t="shared" si="5"/>
        <v>0.31561698233770713</v>
      </c>
      <c r="I32" s="2"/>
      <c r="J32" s="2"/>
    </row>
    <row r="33" spans="1:10">
      <c r="A33" s="18" t="s">
        <v>19</v>
      </c>
      <c r="B33" s="17" t="s">
        <v>18</v>
      </c>
      <c r="C33" s="16">
        <f>'[8]台灣--大陸'!D33+[8]自大陸進口試算!C33</f>
        <v>409385</v>
      </c>
      <c r="D33" s="16">
        <v>689333</v>
      </c>
      <c r="E33" s="60">
        <f t="shared" si="4"/>
        <v>-0.40611431630286088</v>
      </c>
      <c r="F33" s="16">
        <f>'[8]台灣--大陸'!G33+[8]自大陸進口試算!F33</f>
        <v>1244877</v>
      </c>
      <c r="G33" s="16">
        <v>1714134</v>
      </c>
      <c r="H33" s="60">
        <f t="shared" si="5"/>
        <v>-0.273757477536762</v>
      </c>
      <c r="I33" s="2"/>
      <c r="J33" s="2"/>
    </row>
    <row r="34" spans="1:10">
      <c r="A34" s="18" t="s">
        <v>17</v>
      </c>
      <c r="B34" s="17" t="s">
        <v>16</v>
      </c>
      <c r="C34" s="16">
        <f>'[8]台灣--大陸'!D34+[8]自大陸進口試算!C34</f>
        <v>158551</v>
      </c>
      <c r="D34" s="16">
        <v>155592</v>
      </c>
      <c r="E34" s="59">
        <f t="shared" si="4"/>
        <v>1.9017687284693302E-2</v>
      </c>
      <c r="F34" s="16">
        <f>'[8]台灣--大陸'!G34+[8]自大陸進口試算!F34</f>
        <v>1503720</v>
      </c>
      <c r="G34" s="16">
        <v>1317236</v>
      </c>
      <c r="H34" s="59">
        <f t="shared" si="5"/>
        <v>0.14157220118490535</v>
      </c>
      <c r="I34" s="2"/>
      <c r="J34" s="2"/>
    </row>
    <row r="35" spans="1:10">
      <c r="A35" s="18" t="s">
        <v>15</v>
      </c>
      <c r="B35" s="17" t="s">
        <v>14</v>
      </c>
      <c r="C35" s="16">
        <f>'[8]台灣--大陸'!D35+[8]自大陸進口試算!C35</f>
        <v>63774</v>
      </c>
      <c r="D35" s="16">
        <v>54341</v>
      </c>
      <c r="E35" s="59">
        <f t="shared" si="4"/>
        <v>0.173589002778749</v>
      </c>
      <c r="F35" s="16">
        <f>'[8]台灣--大陸'!G35+[8]自大陸進口試算!F35</f>
        <v>526039</v>
      </c>
      <c r="G35" s="16">
        <v>234185</v>
      </c>
      <c r="H35" s="59">
        <f t="shared" si="5"/>
        <v>1.2462540299335996</v>
      </c>
      <c r="I35" s="2"/>
      <c r="J35" s="2"/>
    </row>
    <row r="36" spans="1:10">
      <c r="A36" s="18" t="s">
        <v>13</v>
      </c>
      <c r="B36" s="17" t="s">
        <v>12</v>
      </c>
      <c r="C36" s="16">
        <f>'[8]台灣--大陸'!D36+[8]自大陸進口試算!C36</f>
        <v>32259</v>
      </c>
      <c r="D36" s="16">
        <v>92975</v>
      </c>
      <c r="E36" s="60">
        <f t="shared" si="4"/>
        <v>-0.65303576230169402</v>
      </c>
      <c r="F36" s="16">
        <f>'[8]台灣--大陸'!G36+[8]自大陸進口試算!F36</f>
        <v>63776</v>
      </c>
      <c r="G36" s="16">
        <v>206543</v>
      </c>
      <c r="H36" s="60">
        <f t="shared" si="5"/>
        <v>-0.69122168265203854</v>
      </c>
      <c r="I36" s="2"/>
      <c r="J36" s="2"/>
    </row>
    <row r="37" spans="1:10">
      <c r="A37" s="18" t="s">
        <v>11</v>
      </c>
      <c r="B37" s="17" t="s">
        <v>10</v>
      </c>
      <c r="C37" s="16">
        <f>'[8]台灣--大陸'!D37+[8]自大陸進口試算!C37</f>
        <v>207157</v>
      </c>
      <c r="D37" s="16">
        <v>211794</v>
      </c>
      <c r="E37" s="60">
        <f t="shared" si="4"/>
        <v>-2.1893915786094034E-2</v>
      </c>
      <c r="F37" s="16">
        <f>'[8]台灣--大陸'!G37+[8]自大陸進口試算!F37</f>
        <v>1965848</v>
      </c>
      <c r="G37" s="16">
        <v>2140052</v>
      </c>
      <c r="H37" s="60">
        <f t="shared" si="5"/>
        <v>-8.140176033105738E-2</v>
      </c>
      <c r="I37" s="2"/>
      <c r="J37" s="2"/>
    </row>
    <row r="38" spans="1:10">
      <c r="A38" s="18" t="s">
        <v>9</v>
      </c>
      <c r="B38" s="17" t="s">
        <v>8</v>
      </c>
      <c r="C38" s="16">
        <f>'[8]台灣--大陸'!D38+[8]自大陸進口試算!C38</f>
        <v>304095</v>
      </c>
      <c r="D38" s="16">
        <v>314601</v>
      </c>
      <c r="E38" s="60">
        <f t="shared" si="4"/>
        <v>-3.3394680881497517E-2</v>
      </c>
      <c r="F38" s="16">
        <f>'[8]台灣--大陸'!G38+[8]自大陸進口試算!F38</f>
        <v>4407043</v>
      </c>
      <c r="G38" s="16">
        <v>3997776</v>
      </c>
      <c r="H38" s="59">
        <f t="shared" si="5"/>
        <v>0.10237366976038678</v>
      </c>
      <c r="I38" s="2"/>
      <c r="J38" s="2"/>
    </row>
    <row r="39" spans="1:10">
      <c r="A39" s="18" t="s">
        <v>7</v>
      </c>
      <c r="B39" s="17" t="s">
        <v>6</v>
      </c>
      <c r="C39" s="16">
        <f>'[8]台灣--大陸'!D39+[8]自大陸進口試算!C39</f>
        <v>248469</v>
      </c>
      <c r="D39" s="16">
        <v>259070</v>
      </c>
      <c r="E39" s="60">
        <f t="shared" si="4"/>
        <v>-4.0919442621685259E-2</v>
      </c>
      <c r="F39" s="16">
        <f>'[8]台灣--大陸'!G39+[8]自大陸進口試算!F39</f>
        <v>3359998</v>
      </c>
      <c r="G39" s="16">
        <v>3273925</v>
      </c>
      <c r="H39" s="59">
        <f t="shared" si="5"/>
        <v>2.6290461754621745E-2</v>
      </c>
      <c r="I39" s="2"/>
      <c r="J39" s="2"/>
    </row>
    <row r="40" spans="1:10">
      <c r="A40" s="18" t="s">
        <v>5</v>
      </c>
      <c r="B40" s="17" t="s">
        <v>4</v>
      </c>
      <c r="C40" s="16">
        <f>'[8]台灣--大陸'!D40+[8]自大陸進口試算!C40</f>
        <v>506361</v>
      </c>
      <c r="D40" s="16">
        <v>586929</v>
      </c>
      <c r="E40" s="60">
        <f t="shared" si="4"/>
        <v>-0.13727043645824283</v>
      </c>
      <c r="F40" s="16">
        <f>'[8]台灣--大陸'!G40+[8]自大陸進口試算!F40</f>
        <v>2434046</v>
      </c>
      <c r="G40" s="16">
        <v>2733553</v>
      </c>
      <c r="H40" s="60">
        <f t="shared" si="5"/>
        <v>-0.10956692626775483</v>
      </c>
      <c r="I40" s="2"/>
      <c r="J40" s="2"/>
    </row>
    <row r="41" spans="1:10">
      <c r="A41" s="18" t="s">
        <v>3</v>
      </c>
      <c r="B41" s="17" t="s">
        <v>2</v>
      </c>
      <c r="C41" s="16">
        <f>'[8]台灣--大陸'!D41+[8]自大陸進口試算!C41</f>
        <v>144751</v>
      </c>
      <c r="D41" s="16">
        <v>149854</v>
      </c>
      <c r="E41" s="60">
        <f t="shared" si="4"/>
        <v>-3.4053145061192891E-2</v>
      </c>
      <c r="F41" s="16">
        <f>'[8]台灣--大陸'!G41+[8]自大陸進口試算!F41</f>
        <v>636778</v>
      </c>
      <c r="G41" s="16">
        <v>692701</v>
      </c>
      <c r="H41" s="60">
        <f t="shared" si="5"/>
        <v>-8.0731802032911748E-2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8859394</v>
      </c>
      <c r="D42" s="58">
        <f>SUM(D20:D41)</f>
        <v>8756072</v>
      </c>
      <c r="E42" s="57">
        <f t="shared" si="4"/>
        <v>1.180004001794412E-2</v>
      </c>
      <c r="F42" s="58">
        <f>SUM(F20:F41)</f>
        <v>172507741</v>
      </c>
      <c r="G42" s="58">
        <f>SUM(G20:G41)</f>
        <v>145953546</v>
      </c>
      <c r="H42" s="57">
        <f t="shared" si="5"/>
        <v>0.18193593597239494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15748031496062992" bottom="0.15748031496062992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B474-880D-4FE3-A2F3-EB348D514D35}">
  <sheetPr>
    <tabColor rgb="FFFFC000"/>
    <pageSetUpPr fitToPage="1"/>
  </sheetPr>
  <dimension ref="A1:J44"/>
  <sheetViews>
    <sheetView workbookViewId="0">
      <selection sqref="A1:XFD1048576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132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130</v>
      </c>
      <c r="D3" s="32" t="s">
        <v>129</v>
      </c>
      <c r="E3" s="29" t="s">
        <v>51</v>
      </c>
      <c r="F3" s="31" t="s">
        <v>128</v>
      </c>
      <c r="G3" s="30" t="s">
        <v>127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84</v>
      </c>
      <c r="D5" s="16">
        <v>5096</v>
      </c>
      <c r="E5" s="15">
        <f t="shared" ref="E5:E11" si="0">C5-D5</f>
        <v>-5012</v>
      </c>
      <c r="F5" s="16">
        <v>85240</v>
      </c>
      <c r="G5" s="16">
        <v>298509</v>
      </c>
      <c r="H5" s="15">
        <f t="shared" ref="H5:H11" si="1">F5-G5</f>
        <v>-213269</v>
      </c>
      <c r="I5" s="47">
        <f t="shared" ref="I5:J11" si="2">F5/C5</f>
        <v>1014.7619047619048</v>
      </c>
      <c r="J5" s="47">
        <f t="shared" si="2"/>
        <v>58.577119309262166</v>
      </c>
    </row>
    <row r="6" spans="1:10">
      <c r="A6" s="53" t="s">
        <v>71</v>
      </c>
      <c r="B6" s="52" t="s">
        <v>70</v>
      </c>
      <c r="C6" s="16">
        <v>150</v>
      </c>
      <c r="D6" s="16">
        <v>6925</v>
      </c>
      <c r="E6" s="15">
        <f t="shared" si="0"/>
        <v>-6775</v>
      </c>
      <c r="F6" s="16">
        <v>49302</v>
      </c>
      <c r="G6" s="16">
        <v>347452</v>
      </c>
      <c r="H6" s="15">
        <f t="shared" si="1"/>
        <v>-298150</v>
      </c>
      <c r="I6" s="47">
        <f t="shared" si="2"/>
        <v>328.68</v>
      </c>
      <c r="J6" s="47">
        <f t="shared" si="2"/>
        <v>50.173574007220218</v>
      </c>
    </row>
    <row r="7" spans="1:10">
      <c r="A7" s="49" t="s">
        <v>69</v>
      </c>
      <c r="B7" s="51" t="s">
        <v>68</v>
      </c>
      <c r="C7" s="16">
        <v>96</v>
      </c>
      <c r="D7" s="16">
        <v>9332</v>
      </c>
      <c r="E7" s="15">
        <f t="shared" si="0"/>
        <v>-9236</v>
      </c>
      <c r="F7" s="16">
        <v>4336</v>
      </c>
      <c r="G7" s="16">
        <v>343254</v>
      </c>
      <c r="H7" s="15">
        <f t="shared" si="1"/>
        <v>-338918</v>
      </c>
      <c r="I7" s="47">
        <f t="shared" si="2"/>
        <v>45.166666666666664</v>
      </c>
      <c r="J7" s="47">
        <f t="shared" si="2"/>
        <v>36.782468924132019</v>
      </c>
    </row>
    <row r="8" spans="1:10">
      <c r="A8" s="49" t="s">
        <v>67</v>
      </c>
      <c r="B8" s="51" t="s">
        <v>66</v>
      </c>
      <c r="C8" s="16">
        <v>7</v>
      </c>
      <c r="D8" s="16">
        <v>10712</v>
      </c>
      <c r="E8" s="15">
        <f t="shared" si="0"/>
        <v>-10705</v>
      </c>
      <c r="F8" s="16">
        <v>4192</v>
      </c>
      <c r="G8" s="16">
        <v>975898</v>
      </c>
      <c r="H8" s="15">
        <f t="shared" si="1"/>
        <v>-971706</v>
      </c>
      <c r="I8" s="47">
        <f t="shared" si="2"/>
        <v>598.85714285714289</v>
      </c>
      <c r="J8" s="47">
        <f t="shared" si="2"/>
        <v>91.103248693054525</v>
      </c>
    </row>
    <row r="9" spans="1:10">
      <c r="A9" s="49" t="s">
        <v>65</v>
      </c>
      <c r="B9" s="51" t="s">
        <v>64</v>
      </c>
      <c r="C9" s="16">
        <v>455</v>
      </c>
      <c r="D9" s="16">
        <v>1749</v>
      </c>
      <c r="E9" s="20">
        <f t="shared" si="0"/>
        <v>-1294</v>
      </c>
      <c r="F9" s="16">
        <v>372735</v>
      </c>
      <c r="G9" s="16">
        <v>215059</v>
      </c>
      <c r="H9" s="16">
        <f t="shared" si="1"/>
        <v>157676</v>
      </c>
      <c r="I9" s="47">
        <f t="shared" si="2"/>
        <v>819.19780219780216</v>
      </c>
      <c r="J9" s="47">
        <f t="shared" si="2"/>
        <v>122.96112064036592</v>
      </c>
    </row>
    <row r="10" spans="1:10">
      <c r="A10" s="49" t="s">
        <v>63</v>
      </c>
      <c r="B10" s="51" t="s">
        <v>62</v>
      </c>
      <c r="C10" s="16">
        <v>1563</v>
      </c>
      <c r="D10" s="16">
        <v>1303</v>
      </c>
      <c r="E10" s="16">
        <f t="shared" si="0"/>
        <v>260</v>
      </c>
      <c r="F10" s="16">
        <v>1412482</v>
      </c>
      <c r="G10" s="16">
        <v>224624</v>
      </c>
      <c r="H10" s="48">
        <f t="shared" si="1"/>
        <v>1187858</v>
      </c>
      <c r="I10" s="47">
        <f t="shared" si="2"/>
        <v>903.69929622520795</v>
      </c>
      <c r="J10" s="47">
        <f t="shared" si="2"/>
        <v>172.38986953184957</v>
      </c>
    </row>
    <row r="11" spans="1:10" ht="17.25" thickBot="1">
      <c r="A11" s="46" t="s">
        <v>61</v>
      </c>
      <c r="B11" s="50" t="s">
        <v>60</v>
      </c>
      <c r="C11" s="43">
        <f>SUM(C5:C10)</f>
        <v>2355</v>
      </c>
      <c r="D11" s="43">
        <f>SUM(D5:D10)</f>
        <v>35117</v>
      </c>
      <c r="E11" s="44">
        <f t="shared" si="0"/>
        <v>-32762</v>
      </c>
      <c r="F11" s="43">
        <f>SUM(F5:F10)</f>
        <v>1928287</v>
      </c>
      <c r="G11" s="43">
        <f>SUM(G5:G10)</f>
        <v>2404796</v>
      </c>
      <c r="H11" s="80">
        <f t="shared" si="1"/>
        <v>-476509</v>
      </c>
      <c r="I11" s="42">
        <f t="shared" si="2"/>
        <v>818.80552016985143</v>
      </c>
      <c r="J11" s="42">
        <f t="shared" si="2"/>
        <v>68.479539824016854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4</v>
      </c>
      <c r="D13" s="16">
        <v>64</v>
      </c>
      <c r="E13" s="15">
        <f>C13-D13</f>
        <v>-60</v>
      </c>
      <c r="F13" s="16">
        <v>11911</v>
      </c>
      <c r="G13" s="16">
        <v>20456</v>
      </c>
      <c r="H13" s="48">
        <v>157</v>
      </c>
      <c r="I13" s="47">
        <f>F13/C13</f>
        <v>2977.75</v>
      </c>
      <c r="J13" s="47">
        <f>G13/D13</f>
        <v>319.625</v>
      </c>
    </row>
    <row r="14" spans="1:10" ht="17.25" thickBot="1">
      <c r="A14" s="46" t="s">
        <v>1</v>
      </c>
      <c r="B14" s="45" t="s">
        <v>57</v>
      </c>
      <c r="C14" s="43">
        <f>C11+C13</f>
        <v>2359</v>
      </c>
      <c r="D14" s="43">
        <f>D11+D13</f>
        <v>35181</v>
      </c>
      <c r="E14" s="44">
        <f>C14-D14</f>
        <v>-32822</v>
      </c>
      <c r="F14" s="43">
        <f>F11+F13</f>
        <v>1940198</v>
      </c>
      <c r="G14" s="43">
        <f>G11+G13</f>
        <v>2425252</v>
      </c>
      <c r="H14" s="80">
        <f>F14-G14</f>
        <v>-485054</v>
      </c>
      <c r="I14" s="42">
        <f>F14/C14</f>
        <v>822.46629927935567</v>
      </c>
      <c r="J14" s="42">
        <f>G14/D14</f>
        <v>68.936414541940252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131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130</v>
      </c>
      <c r="D18" s="32" t="s">
        <v>129</v>
      </c>
      <c r="E18" s="29" t="s">
        <v>51</v>
      </c>
      <c r="F18" s="31" t="s">
        <v>128</v>
      </c>
      <c r="G18" s="30" t="s">
        <v>127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326</v>
      </c>
      <c r="D20" s="16">
        <v>2440</v>
      </c>
      <c r="E20" s="15">
        <f t="shared" ref="E20:E42" si="3">C20-D20</f>
        <v>-2114</v>
      </c>
      <c r="F20" s="16">
        <v>28739</v>
      </c>
      <c r="G20" s="16">
        <v>216266</v>
      </c>
      <c r="H20" s="15">
        <f t="shared" ref="H20:H42" si="4">F20-G20</f>
        <v>-187527</v>
      </c>
      <c r="I20" s="2"/>
      <c r="J20" s="2"/>
    </row>
    <row r="21" spans="1:10">
      <c r="A21" s="18" t="s">
        <v>43</v>
      </c>
      <c r="B21" s="17" t="s">
        <v>42</v>
      </c>
      <c r="C21" s="16">
        <v>18</v>
      </c>
      <c r="D21" s="16">
        <v>1382</v>
      </c>
      <c r="E21" s="15">
        <f t="shared" si="3"/>
        <v>-1364</v>
      </c>
      <c r="F21" s="16">
        <v>5541</v>
      </c>
      <c r="G21" s="16">
        <v>86149</v>
      </c>
      <c r="H21" s="15">
        <f t="shared" si="4"/>
        <v>-80608</v>
      </c>
      <c r="I21" s="2"/>
      <c r="J21" s="2"/>
    </row>
    <row r="22" spans="1:10">
      <c r="A22" s="18" t="s">
        <v>41</v>
      </c>
      <c r="B22" s="17" t="s">
        <v>40</v>
      </c>
      <c r="C22" s="16">
        <v>152006</v>
      </c>
      <c r="D22" s="16">
        <v>519178</v>
      </c>
      <c r="E22" s="15">
        <f t="shared" si="3"/>
        <v>-367172</v>
      </c>
      <c r="F22" s="16">
        <v>3926477</v>
      </c>
      <c r="G22" s="16">
        <v>22442967</v>
      </c>
      <c r="H22" s="15">
        <f t="shared" si="4"/>
        <v>-18516490</v>
      </c>
      <c r="I22" s="2"/>
      <c r="J22" s="2"/>
    </row>
    <row r="23" spans="1:10">
      <c r="A23" s="18" t="s">
        <v>39</v>
      </c>
      <c r="B23" s="17" t="s">
        <v>38</v>
      </c>
      <c r="C23" s="16">
        <v>13732</v>
      </c>
      <c r="D23" s="16">
        <v>49446</v>
      </c>
      <c r="E23" s="15">
        <f t="shared" si="3"/>
        <v>-35714</v>
      </c>
      <c r="F23" s="16">
        <v>191948</v>
      </c>
      <c r="G23" s="16">
        <v>2564520</v>
      </c>
      <c r="H23" s="15">
        <f t="shared" si="4"/>
        <v>-2372572</v>
      </c>
      <c r="I23" s="2"/>
      <c r="J23" s="2"/>
    </row>
    <row r="24" spans="1:10">
      <c r="A24" s="18" t="s">
        <v>37</v>
      </c>
      <c r="B24" s="17" t="s">
        <v>36</v>
      </c>
      <c r="C24" s="16">
        <v>1860</v>
      </c>
      <c r="D24" s="16">
        <v>1622</v>
      </c>
      <c r="E24" s="16">
        <f t="shared" si="3"/>
        <v>238</v>
      </c>
      <c r="F24" s="16">
        <v>104507</v>
      </c>
      <c r="G24" s="16">
        <v>8480</v>
      </c>
      <c r="H24" s="16">
        <f t="shared" si="4"/>
        <v>96027</v>
      </c>
      <c r="I24" s="2"/>
      <c r="J24" s="2"/>
    </row>
    <row r="25" spans="1:10">
      <c r="A25" s="18" t="s">
        <v>35</v>
      </c>
      <c r="B25" s="17" t="s">
        <v>34</v>
      </c>
      <c r="C25" s="16">
        <v>1953</v>
      </c>
      <c r="D25" s="16">
        <v>23392</v>
      </c>
      <c r="E25" s="15">
        <f t="shared" si="3"/>
        <v>-21439</v>
      </c>
      <c r="F25" s="16">
        <v>157290</v>
      </c>
      <c r="G25" s="16">
        <v>124472</v>
      </c>
      <c r="H25" s="16">
        <f t="shared" si="4"/>
        <v>32818</v>
      </c>
      <c r="I25" s="2"/>
      <c r="J25" s="2"/>
    </row>
    <row r="26" spans="1:10">
      <c r="A26" s="18" t="s">
        <v>33</v>
      </c>
      <c r="B26" s="17" t="s">
        <v>32</v>
      </c>
      <c r="C26" s="16">
        <v>5713</v>
      </c>
      <c r="D26" s="16">
        <v>98378</v>
      </c>
      <c r="E26" s="15">
        <f t="shared" si="3"/>
        <v>-92665</v>
      </c>
      <c r="F26" s="16">
        <v>379116</v>
      </c>
      <c r="G26" s="16">
        <v>1006974</v>
      </c>
      <c r="H26" s="20">
        <f t="shared" si="4"/>
        <v>-627858</v>
      </c>
      <c r="I26" s="2"/>
      <c r="J26" s="2"/>
    </row>
    <row r="27" spans="1:10">
      <c r="A27" s="18" t="s">
        <v>31</v>
      </c>
      <c r="B27" s="17" t="s">
        <v>30</v>
      </c>
      <c r="C27" s="16">
        <v>6483</v>
      </c>
      <c r="D27" s="16">
        <v>19646</v>
      </c>
      <c r="E27" s="15">
        <f t="shared" si="3"/>
        <v>-13163</v>
      </c>
      <c r="F27" s="16">
        <v>229463</v>
      </c>
      <c r="G27" s="16">
        <v>201380</v>
      </c>
      <c r="H27" s="16">
        <f t="shared" si="4"/>
        <v>28083</v>
      </c>
      <c r="I27" s="2"/>
      <c r="J27" s="2"/>
    </row>
    <row r="28" spans="1:10">
      <c r="A28" s="18" t="s">
        <v>29</v>
      </c>
      <c r="B28" s="17" t="s">
        <v>28</v>
      </c>
      <c r="C28" s="16">
        <v>0</v>
      </c>
      <c r="D28" s="16">
        <v>509</v>
      </c>
      <c r="E28" s="15">
        <f t="shared" si="3"/>
        <v>-509</v>
      </c>
      <c r="F28" s="16">
        <v>0</v>
      </c>
      <c r="G28" s="16">
        <v>21982</v>
      </c>
      <c r="H28" s="20">
        <f t="shared" si="4"/>
        <v>-21982</v>
      </c>
      <c r="I28" s="2"/>
      <c r="J28" s="2"/>
    </row>
    <row r="29" spans="1:10">
      <c r="A29" s="18" t="s">
        <v>27</v>
      </c>
      <c r="B29" s="17" t="s">
        <v>26</v>
      </c>
      <c r="C29" s="16">
        <v>115144</v>
      </c>
      <c r="D29" s="16">
        <v>121538</v>
      </c>
      <c r="E29" s="15">
        <f t="shared" si="3"/>
        <v>-6394</v>
      </c>
      <c r="F29" s="16">
        <v>2634492</v>
      </c>
      <c r="G29" s="16">
        <v>1292670</v>
      </c>
      <c r="H29" s="19">
        <f t="shared" si="4"/>
        <v>1341822</v>
      </c>
      <c r="I29" s="2"/>
      <c r="J29" s="2"/>
    </row>
    <row r="30" spans="1:10">
      <c r="A30" s="18" t="s">
        <v>25</v>
      </c>
      <c r="B30" s="17" t="s">
        <v>24</v>
      </c>
      <c r="C30" s="16">
        <v>4712</v>
      </c>
      <c r="D30" s="16">
        <v>137896</v>
      </c>
      <c r="E30" s="15">
        <f t="shared" si="3"/>
        <v>-133184</v>
      </c>
      <c r="F30" s="16">
        <v>122559</v>
      </c>
      <c r="G30" s="16">
        <v>1194304</v>
      </c>
      <c r="H30" s="15">
        <f t="shared" si="4"/>
        <v>-1071745</v>
      </c>
      <c r="I30" s="2"/>
      <c r="J30" s="2"/>
    </row>
    <row r="31" spans="1:10">
      <c r="A31" s="18" t="s">
        <v>23</v>
      </c>
      <c r="B31" s="17" t="s">
        <v>22</v>
      </c>
      <c r="C31" s="16">
        <v>21641</v>
      </c>
      <c r="D31" s="16">
        <v>48264</v>
      </c>
      <c r="E31" s="15">
        <f t="shared" si="3"/>
        <v>-26623</v>
      </c>
      <c r="F31" s="16">
        <v>249853</v>
      </c>
      <c r="G31" s="16">
        <v>245500</v>
      </c>
      <c r="H31" s="16">
        <f t="shared" si="4"/>
        <v>4353</v>
      </c>
      <c r="I31" s="2"/>
      <c r="J31" s="2"/>
    </row>
    <row r="32" spans="1:10">
      <c r="A32" s="18" t="s">
        <v>21</v>
      </c>
      <c r="B32" s="17" t="s">
        <v>20</v>
      </c>
      <c r="C32" s="16">
        <v>39917</v>
      </c>
      <c r="D32" s="16">
        <v>114276</v>
      </c>
      <c r="E32" s="15">
        <f t="shared" si="3"/>
        <v>-74359</v>
      </c>
      <c r="F32" s="16">
        <v>838163</v>
      </c>
      <c r="G32" s="16">
        <v>848376</v>
      </c>
      <c r="H32" s="20">
        <f t="shared" si="4"/>
        <v>-10213</v>
      </c>
      <c r="I32" s="2"/>
      <c r="J32" s="2"/>
    </row>
    <row r="33" spans="1:10">
      <c r="A33" s="18" t="s">
        <v>19</v>
      </c>
      <c r="B33" s="17" t="s">
        <v>18</v>
      </c>
      <c r="C33" s="16">
        <v>9496</v>
      </c>
      <c r="D33" s="16">
        <v>66100</v>
      </c>
      <c r="E33" s="15">
        <f t="shared" si="3"/>
        <v>-56604</v>
      </c>
      <c r="F33" s="16">
        <v>139005</v>
      </c>
      <c r="G33" s="16">
        <v>213066</v>
      </c>
      <c r="H33" s="20">
        <f t="shared" si="4"/>
        <v>-74061</v>
      </c>
      <c r="I33" s="2"/>
      <c r="J33" s="2"/>
    </row>
    <row r="34" spans="1:10">
      <c r="A34" s="18" t="s">
        <v>17</v>
      </c>
      <c r="B34" s="17" t="s">
        <v>16</v>
      </c>
      <c r="C34" s="16">
        <v>3657</v>
      </c>
      <c r="D34" s="16">
        <v>21860</v>
      </c>
      <c r="E34" s="15">
        <f t="shared" si="3"/>
        <v>-18203</v>
      </c>
      <c r="F34" s="16">
        <v>299689</v>
      </c>
      <c r="G34" s="16">
        <v>209132</v>
      </c>
      <c r="H34" s="16">
        <f t="shared" si="4"/>
        <v>90557</v>
      </c>
      <c r="I34" s="2"/>
      <c r="J34" s="2"/>
    </row>
    <row r="35" spans="1:10">
      <c r="A35" s="18" t="s">
        <v>15</v>
      </c>
      <c r="B35" s="17" t="s">
        <v>14</v>
      </c>
      <c r="C35" s="16">
        <v>4760</v>
      </c>
      <c r="D35" s="16">
        <v>8541</v>
      </c>
      <c r="E35" s="15">
        <f t="shared" si="3"/>
        <v>-3781</v>
      </c>
      <c r="F35" s="16">
        <v>163441</v>
      </c>
      <c r="G35" s="16">
        <v>68968</v>
      </c>
      <c r="H35" s="16">
        <f t="shared" si="4"/>
        <v>94473</v>
      </c>
      <c r="I35" s="2"/>
      <c r="J35" s="2"/>
    </row>
    <row r="36" spans="1:10">
      <c r="A36" s="18" t="s">
        <v>13</v>
      </c>
      <c r="B36" s="17" t="s">
        <v>12</v>
      </c>
      <c r="C36" s="16">
        <v>7755</v>
      </c>
      <c r="D36" s="16">
        <v>5567</v>
      </c>
      <c r="E36" s="16">
        <f t="shared" si="3"/>
        <v>2188</v>
      </c>
      <c r="F36" s="16">
        <v>13746</v>
      </c>
      <c r="G36" s="16">
        <v>13692</v>
      </c>
      <c r="H36" s="16">
        <f t="shared" si="4"/>
        <v>54</v>
      </c>
      <c r="I36" s="2"/>
      <c r="J36" s="2"/>
    </row>
    <row r="37" spans="1:10">
      <c r="A37" s="18" t="s">
        <v>11</v>
      </c>
      <c r="B37" s="17" t="s">
        <v>10</v>
      </c>
      <c r="C37" s="16">
        <v>6964</v>
      </c>
      <c r="D37" s="16">
        <v>57263</v>
      </c>
      <c r="E37" s="15">
        <f t="shared" si="3"/>
        <v>-50299</v>
      </c>
      <c r="F37" s="16">
        <v>125015</v>
      </c>
      <c r="G37" s="16">
        <v>510466</v>
      </c>
      <c r="H37" s="20">
        <f t="shared" si="4"/>
        <v>-385451</v>
      </c>
      <c r="I37" s="2"/>
      <c r="J37" s="2"/>
    </row>
    <row r="38" spans="1:10">
      <c r="A38" s="18" t="s">
        <v>9</v>
      </c>
      <c r="B38" s="17" t="s">
        <v>8</v>
      </c>
      <c r="C38" s="16">
        <v>10252</v>
      </c>
      <c r="D38" s="16">
        <v>54325</v>
      </c>
      <c r="E38" s="15">
        <f t="shared" si="3"/>
        <v>-44073</v>
      </c>
      <c r="F38" s="16">
        <v>271466</v>
      </c>
      <c r="G38" s="16">
        <v>893140</v>
      </c>
      <c r="H38" s="20">
        <f t="shared" si="4"/>
        <v>-621674</v>
      </c>
      <c r="I38" s="2"/>
      <c r="J38" s="2"/>
    </row>
    <row r="39" spans="1:10">
      <c r="A39" s="18" t="s">
        <v>7</v>
      </c>
      <c r="B39" s="17" t="s">
        <v>6</v>
      </c>
      <c r="C39" s="16">
        <v>15069</v>
      </c>
      <c r="D39" s="16">
        <v>34660</v>
      </c>
      <c r="E39" s="15">
        <f t="shared" si="3"/>
        <v>-19591</v>
      </c>
      <c r="F39" s="16">
        <v>249353</v>
      </c>
      <c r="G39" s="16">
        <v>573073</v>
      </c>
      <c r="H39" s="20">
        <f t="shared" si="4"/>
        <v>-323720</v>
      </c>
      <c r="I39" s="2"/>
      <c r="J39" s="2"/>
    </row>
    <row r="40" spans="1:10">
      <c r="A40" s="18" t="s">
        <v>5</v>
      </c>
      <c r="B40" s="17" t="s">
        <v>4</v>
      </c>
      <c r="C40" s="16">
        <v>56592</v>
      </c>
      <c r="D40" s="16">
        <v>125633</v>
      </c>
      <c r="E40" s="15">
        <f t="shared" si="3"/>
        <v>-69041</v>
      </c>
      <c r="F40" s="16">
        <v>518997</v>
      </c>
      <c r="G40" s="16">
        <v>626221</v>
      </c>
      <c r="H40" s="20">
        <f t="shared" si="4"/>
        <v>-107224</v>
      </c>
      <c r="I40" s="2"/>
      <c r="J40" s="2"/>
    </row>
    <row r="41" spans="1:10">
      <c r="A41" s="18" t="s">
        <v>3</v>
      </c>
      <c r="B41" s="17" t="s">
        <v>2</v>
      </c>
      <c r="C41" s="16">
        <v>4836</v>
      </c>
      <c r="D41" s="16">
        <v>27492</v>
      </c>
      <c r="E41" s="15">
        <f t="shared" si="3"/>
        <v>-22656</v>
      </c>
      <c r="F41" s="16">
        <v>37746</v>
      </c>
      <c r="G41" s="16">
        <v>136269</v>
      </c>
      <c r="H41" s="20">
        <f t="shared" si="4"/>
        <v>-98523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482886</v>
      </c>
      <c r="D42" s="12">
        <f>SUM(D20:D41)</f>
        <v>1539408</v>
      </c>
      <c r="E42" s="11">
        <f t="shared" si="3"/>
        <v>-1056522</v>
      </c>
      <c r="F42" s="12">
        <f>SUM(F20:F41)</f>
        <v>10686606</v>
      </c>
      <c r="G42" s="12">
        <f>SUM(G20:G41)</f>
        <v>33498067</v>
      </c>
      <c r="H42" s="11">
        <f t="shared" si="4"/>
        <v>-22811461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8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AC59-A095-41C6-96DB-77D3EBD40F9F}">
  <sheetPr>
    <tabColor rgb="FFFFC000"/>
    <pageSetUpPr fitToPage="1"/>
  </sheetPr>
  <dimension ref="A1:K44"/>
  <sheetViews>
    <sheetView workbookViewId="0">
      <selection sqref="A1:XFD1048576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138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136</v>
      </c>
      <c r="D3" s="33" t="s">
        <v>135</v>
      </c>
      <c r="E3" s="29" t="s">
        <v>83</v>
      </c>
      <c r="F3" s="62" t="s">
        <v>134</v>
      </c>
      <c r="G3" s="62" t="s">
        <v>133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'[9]台灣--大陸'!C5+[9]出口大陸試算!C5</f>
        <v>877</v>
      </c>
      <c r="D5" s="16">
        <v>1137</v>
      </c>
      <c r="E5" s="60">
        <f t="shared" ref="E5:E11" si="0">(C5-D5)/D5</f>
        <v>-0.22867194371152155</v>
      </c>
      <c r="F5" s="16">
        <f>'[9]台灣--大陸'!F5+[9]出口大陸試算!F5</f>
        <v>638307</v>
      </c>
      <c r="G5" s="16">
        <v>998881</v>
      </c>
      <c r="H5" s="60">
        <f t="shared" ref="H5:H11" si="1">(F5-G5)/G5</f>
        <v>-0.36097793430849118</v>
      </c>
      <c r="I5" s="47">
        <f t="shared" ref="I5:J11" si="2">F5/C5</f>
        <v>727.83010262257699</v>
      </c>
      <c r="J5" s="47">
        <f t="shared" si="2"/>
        <v>878.52330694810905</v>
      </c>
      <c r="K5" s="60">
        <f t="shared" ref="K5:K11" si="3">(I5-J5)/J5</f>
        <v>-0.17153011551739392</v>
      </c>
    </row>
    <row r="6" spans="1:11">
      <c r="A6" s="53" t="s">
        <v>71</v>
      </c>
      <c r="B6" s="52" t="s">
        <v>70</v>
      </c>
      <c r="C6" s="16">
        <f>'[9]台灣--大陸'!C6+[9]出口大陸試算!C6</f>
        <v>195</v>
      </c>
      <c r="D6" s="16">
        <v>592</v>
      </c>
      <c r="E6" s="60">
        <f t="shared" si="0"/>
        <v>-0.67060810810810811</v>
      </c>
      <c r="F6" s="16">
        <f>'[9]台灣--大陸'!F6+[9]出口大陸試算!F6</f>
        <v>66697</v>
      </c>
      <c r="G6" s="16">
        <v>294342</v>
      </c>
      <c r="H6" s="60">
        <f t="shared" si="1"/>
        <v>-0.77340304815486749</v>
      </c>
      <c r="I6" s="47">
        <f t="shared" si="2"/>
        <v>342.03589743589743</v>
      </c>
      <c r="J6" s="47">
        <f t="shared" si="2"/>
        <v>497.19932432432432</v>
      </c>
      <c r="K6" s="60">
        <f t="shared" si="3"/>
        <v>-0.31207489491118739</v>
      </c>
    </row>
    <row r="7" spans="1:11">
      <c r="A7" s="49" t="s">
        <v>69</v>
      </c>
      <c r="B7" s="51" t="s">
        <v>68</v>
      </c>
      <c r="C7" s="16">
        <f>'[9]台灣--大陸'!C7+[9]出口大陸試算!C7</f>
        <v>169</v>
      </c>
      <c r="D7" s="16">
        <v>2041</v>
      </c>
      <c r="E7" s="60">
        <f t="shared" si="0"/>
        <v>-0.91719745222929938</v>
      </c>
      <c r="F7" s="16">
        <f>'[9]台灣--大陸'!F7+[9]出口大陸試算!F7</f>
        <v>7618</v>
      </c>
      <c r="G7" s="16">
        <v>69559</v>
      </c>
      <c r="H7" s="60">
        <f t="shared" si="1"/>
        <v>-0.89048146178064669</v>
      </c>
      <c r="I7" s="47">
        <f t="shared" si="2"/>
        <v>45.07692307692308</v>
      </c>
      <c r="J7" s="47">
        <f t="shared" si="2"/>
        <v>34.080842724154827</v>
      </c>
      <c r="K7" s="59">
        <f t="shared" si="3"/>
        <v>0.32264696157219058</v>
      </c>
    </row>
    <row r="8" spans="1:11">
      <c r="A8" s="49" t="s">
        <v>67</v>
      </c>
      <c r="B8" s="51" t="s">
        <v>66</v>
      </c>
      <c r="C8" s="16">
        <f>'[9]台灣--大陸'!C8+[9]出口大陸試算!C8</f>
        <v>70</v>
      </c>
      <c r="D8" s="16">
        <v>326</v>
      </c>
      <c r="E8" s="60">
        <f t="shared" si="0"/>
        <v>-0.78527607361963192</v>
      </c>
      <c r="F8" s="16">
        <f>'[9]台灣--大陸'!F8+[9]出口大陸試算!F8</f>
        <v>47053</v>
      </c>
      <c r="G8" s="16">
        <v>149494</v>
      </c>
      <c r="H8" s="60">
        <f t="shared" si="1"/>
        <v>-0.68525158200329106</v>
      </c>
      <c r="I8" s="47">
        <f t="shared" si="2"/>
        <v>672.18571428571431</v>
      </c>
      <c r="J8" s="47">
        <f t="shared" si="2"/>
        <v>458.57055214723925</v>
      </c>
      <c r="K8" s="59">
        <f t="shared" si="3"/>
        <v>0.46582834667038725</v>
      </c>
    </row>
    <row r="9" spans="1:11">
      <c r="A9" s="49" t="s">
        <v>65</v>
      </c>
      <c r="B9" s="51" t="s">
        <v>64</v>
      </c>
      <c r="C9" s="16">
        <f>'[9]台灣--大陸'!C9+[9]出口大陸試算!C9</f>
        <v>1664</v>
      </c>
      <c r="D9" s="16">
        <v>679</v>
      </c>
      <c r="E9" s="59">
        <f t="shared" si="0"/>
        <v>1.4506627393225331</v>
      </c>
      <c r="F9" s="16">
        <f>'[9]台灣--大陸'!F9+[9]出口大陸試算!F9</f>
        <v>1313505</v>
      </c>
      <c r="G9" s="16">
        <v>579733</v>
      </c>
      <c r="H9" s="59">
        <f t="shared" si="1"/>
        <v>1.2657067995094293</v>
      </c>
      <c r="I9" s="47">
        <f t="shared" si="2"/>
        <v>789.36598557692309</v>
      </c>
      <c r="J9" s="47">
        <f t="shared" si="2"/>
        <v>853.80412371134025</v>
      </c>
      <c r="K9" s="60">
        <f t="shared" si="3"/>
        <v>-7.5471804767486494E-2</v>
      </c>
    </row>
    <row r="10" spans="1:11">
      <c r="A10" s="49" t="s">
        <v>63</v>
      </c>
      <c r="B10" s="51" t="s">
        <v>62</v>
      </c>
      <c r="C10" s="16">
        <f>'[9]台灣--大陸'!C10+[9]出口大陸試算!C10</f>
        <v>7469</v>
      </c>
      <c r="D10" s="16">
        <v>4604</v>
      </c>
      <c r="E10" s="59">
        <f t="shared" si="0"/>
        <v>0.62228496959165946</v>
      </c>
      <c r="F10" s="16">
        <f>'[9]台灣--大陸'!F10+[9]出口大陸試算!F10</f>
        <v>7249242</v>
      </c>
      <c r="G10" s="16">
        <v>4054704</v>
      </c>
      <c r="H10" s="59">
        <f t="shared" si="1"/>
        <v>0.7878597303280338</v>
      </c>
      <c r="I10" s="47">
        <f t="shared" si="2"/>
        <v>970.57731958762884</v>
      </c>
      <c r="J10" s="47">
        <f t="shared" si="2"/>
        <v>880.69157254561253</v>
      </c>
      <c r="K10" s="59">
        <f t="shared" si="3"/>
        <v>0.10206268555767402</v>
      </c>
    </row>
    <row r="11" spans="1:11" ht="17.25" thickBot="1">
      <c r="A11" s="46" t="s">
        <v>61</v>
      </c>
      <c r="B11" s="50" t="s">
        <v>60</v>
      </c>
      <c r="C11" s="43">
        <f>SUM(C5:C10)</f>
        <v>10444</v>
      </c>
      <c r="D11" s="43">
        <f>SUM(D5:D10)</f>
        <v>9379</v>
      </c>
      <c r="E11" s="64">
        <f t="shared" si="0"/>
        <v>0.11355155133809575</v>
      </c>
      <c r="F11" s="43">
        <f>SUM(F5:F10)</f>
        <v>9322422</v>
      </c>
      <c r="G11" s="43">
        <f>SUM(G5:G10)</f>
        <v>6146713</v>
      </c>
      <c r="H11" s="64">
        <f t="shared" si="1"/>
        <v>0.51665158272396972</v>
      </c>
      <c r="I11" s="42">
        <f t="shared" si="2"/>
        <v>892.61030256606659</v>
      </c>
      <c r="J11" s="42">
        <f t="shared" si="2"/>
        <v>655.36976223477984</v>
      </c>
      <c r="K11" s="67">
        <f t="shared" si="3"/>
        <v>0.36199494392647558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'[9]台灣--大陸'!C13+[9]出口大陸試算!C13</f>
        <v>132</v>
      </c>
      <c r="D13" s="16">
        <v>60</v>
      </c>
      <c r="E13" s="59">
        <f>(C13-D13)/D13</f>
        <v>1.2</v>
      </c>
      <c r="F13" s="16">
        <f>'[9]台灣--大陸'!F13+[9]出口大陸試算!F13</f>
        <v>37456</v>
      </c>
      <c r="G13" s="16">
        <v>65059</v>
      </c>
      <c r="H13" s="60">
        <f>(F13-G13)/G13</f>
        <v>-0.424276426013311</v>
      </c>
      <c r="I13" s="47">
        <f>F13/C13</f>
        <v>283.75757575757575</v>
      </c>
      <c r="J13" s="47">
        <f>G13/D13</f>
        <v>1084.3166666666666</v>
      </c>
      <c r="K13" s="60">
        <f>(I13-J13)/J13</f>
        <v>-0.7383074663696868</v>
      </c>
    </row>
    <row r="14" spans="1:11" ht="17.25" thickBot="1">
      <c r="A14" s="46" t="s">
        <v>1</v>
      </c>
      <c r="B14" s="45" t="s">
        <v>89</v>
      </c>
      <c r="C14" s="43">
        <f>C11+C13</f>
        <v>10576</v>
      </c>
      <c r="D14" s="43">
        <f>D11+D13</f>
        <v>9439</v>
      </c>
      <c r="E14" s="64">
        <f>(C14-D14)/D14</f>
        <v>0.12045767560122894</v>
      </c>
      <c r="F14" s="43">
        <f>F11+F13</f>
        <v>9359878</v>
      </c>
      <c r="G14" s="43">
        <f>G11+G13</f>
        <v>6211772</v>
      </c>
      <c r="H14" s="64">
        <f>(F14-G14)/G14</f>
        <v>0.50679677232197184</v>
      </c>
      <c r="I14" s="42">
        <f>F14/C14</f>
        <v>885.01115733736765</v>
      </c>
      <c r="J14" s="42">
        <f>G14/D14</f>
        <v>658.0964085178515</v>
      </c>
      <c r="K14" s="63">
        <f>(I14-J14)/J14</f>
        <v>0.34480472143977803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137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136</v>
      </c>
      <c r="D18" s="33" t="s">
        <v>135</v>
      </c>
      <c r="E18" s="29" t="s">
        <v>83</v>
      </c>
      <c r="F18" s="62" t="s">
        <v>134</v>
      </c>
      <c r="G18" s="62" t="s">
        <v>133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'[9]台灣--大陸'!C20+[9]出口大陸試算!C20</f>
        <v>1275</v>
      </c>
      <c r="D20" s="16">
        <v>1225</v>
      </c>
      <c r="E20" s="59">
        <f t="shared" ref="E20:E42" si="4">(C20-D20)/D20</f>
        <v>4.0816326530612242E-2</v>
      </c>
      <c r="F20" s="16">
        <f>'[9]台灣--大陸'!F20+[9]出口大陸試算!F20</f>
        <v>123999</v>
      </c>
      <c r="G20" s="16">
        <v>126977</v>
      </c>
      <c r="H20" s="60">
        <f t="shared" ref="H20:H42" si="5">(F20-G20)/G20</f>
        <v>-2.3453066303346277E-2</v>
      </c>
      <c r="I20" s="2"/>
      <c r="J20" s="2"/>
    </row>
    <row r="21" spans="1:10">
      <c r="A21" s="18" t="s">
        <v>43</v>
      </c>
      <c r="B21" s="17" t="s">
        <v>42</v>
      </c>
      <c r="C21" s="16">
        <f>'[9]台灣--大陸'!C21+[9]出口大陸試算!C21</f>
        <v>192</v>
      </c>
      <c r="D21" s="16">
        <v>790</v>
      </c>
      <c r="E21" s="60">
        <f t="shared" si="4"/>
        <v>-0.75696202531645573</v>
      </c>
      <c r="F21" s="16">
        <f>'[9]台灣--大陸'!F21+[9]出口大陸試算!F21</f>
        <v>26184</v>
      </c>
      <c r="G21" s="16">
        <v>71780</v>
      </c>
      <c r="H21" s="60">
        <f t="shared" si="5"/>
        <v>-0.63521872387851774</v>
      </c>
      <c r="I21" s="2"/>
      <c r="J21" s="2"/>
    </row>
    <row r="22" spans="1:10">
      <c r="A22" s="18" t="s">
        <v>41</v>
      </c>
      <c r="B22" s="17" t="s">
        <v>40</v>
      </c>
      <c r="C22" s="16">
        <f>'[9]台灣--大陸'!C22+[9]出口大陸試算!C22</f>
        <v>500210</v>
      </c>
      <c r="D22" s="16">
        <v>523881</v>
      </c>
      <c r="E22" s="60">
        <f t="shared" si="4"/>
        <v>-4.5183925357094458E-2</v>
      </c>
      <c r="F22" s="16">
        <f>'[9]台灣--大陸'!F22+[9]出口大陸試算!F22</f>
        <v>13017034</v>
      </c>
      <c r="G22" s="16">
        <v>12927634</v>
      </c>
      <c r="H22" s="59">
        <f t="shared" si="5"/>
        <v>6.9154185522269582E-3</v>
      </c>
      <c r="I22" s="2"/>
      <c r="J22" s="2"/>
    </row>
    <row r="23" spans="1:10">
      <c r="A23" s="18" t="s">
        <v>39</v>
      </c>
      <c r="B23" s="17" t="s">
        <v>38</v>
      </c>
      <c r="C23" s="16">
        <f>'[9]台灣--大陸'!C23+[9]出口大陸試算!C23</f>
        <v>56300</v>
      </c>
      <c r="D23" s="16">
        <v>51615</v>
      </c>
      <c r="E23" s="59">
        <f t="shared" si="4"/>
        <v>9.0768187542381085E-2</v>
      </c>
      <c r="F23" s="16">
        <f>'[9]台灣--大陸'!F23+[9]出口大陸試算!F23</f>
        <v>702016</v>
      </c>
      <c r="G23" s="16">
        <v>443485</v>
      </c>
      <c r="H23" s="59">
        <f t="shared" si="5"/>
        <v>0.58295320022097707</v>
      </c>
      <c r="I23" s="2"/>
      <c r="J23" s="2"/>
    </row>
    <row r="24" spans="1:10">
      <c r="A24" s="18" t="s">
        <v>37</v>
      </c>
      <c r="B24" s="17" t="s">
        <v>36</v>
      </c>
      <c r="C24" s="16">
        <f>'[9]台灣--大陸'!C24+[9]出口大陸試算!C24</f>
        <v>10691</v>
      </c>
      <c r="D24" s="16">
        <v>16894</v>
      </c>
      <c r="E24" s="60">
        <f t="shared" si="4"/>
        <v>-0.36717177696223513</v>
      </c>
      <c r="F24" s="16">
        <f>'[9]台灣--大陸'!F24+[9]出口大陸試算!F24</f>
        <v>323080</v>
      </c>
      <c r="G24" s="16">
        <v>264448</v>
      </c>
      <c r="H24" s="59">
        <f t="shared" si="5"/>
        <v>0.22171466602129719</v>
      </c>
      <c r="I24" s="2"/>
      <c r="J24" s="2"/>
    </row>
    <row r="25" spans="1:10">
      <c r="A25" s="18" t="s">
        <v>35</v>
      </c>
      <c r="B25" s="17" t="s">
        <v>34</v>
      </c>
      <c r="C25" s="16">
        <f>'[9]台灣--大陸'!C25+[9]出口大陸試算!C25</f>
        <v>19490</v>
      </c>
      <c r="D25" s="16">
        <v>9687</v>
      </c>
      <c r="E25" s="59">
        <f t="shared" si="4"/>
        <v>1.0119748116031795</v>
      </c>
      <c r="F25" s="16">
        <f>'[9]台灣--大陸'!F25+[9]出口大陸試算!F25</f>
        <v>670261</v>
      </c>
      <c r="G25" s="16">
        <v>516584</v>
      </c>
      <c r="H25" s="59">
        <f t="shared" si="5"/>
        <v>0.29748695275114984</v>
      </c>
      <c r="I25" s="2"/>
      <c r="J25" s="2"/>
    </row>
    <row r="26" spans="1:10">
      <c r="A26" s="18" t="s">
        <v>33</v>
      </c>
      <c r="B26" s="17" t="s">
        <v>32</v>
      </c>
      <c r="C26" s="16">
        <f>'[9]台灣--大陸'!C26+[9]出口大陸試算!C26</f>
        <v>37473</v>
      </c>
      <c r="D26" s="16">
        <v>17703</v>
      </c>
      <c r="E26" s="59">
        <f t="shared" si="4"/>
        <v>1.1167598712082698</v>
      </c>
      <c r="F26" s="16">
        <f>'[9]台灣--大陸'!F26+[9]出口大陸試算!F26</f>
        <v>1654606</v>
      </c>
      <c r="G26" s="16">
        <v>1162994</v>
      </c>
      <c r="H26" s="59">
        <f t="shared" si="5"/>
        <v>0.4227124129617178</v>
      </c>
      <c r="I26" s="2"/>
      <c r="J26" s="2"/>
    </row>
    <row r="27" spans="1:10">
      <c r="A27" s="18" t="s">
        <v>31</v>
      </c>
      <c r="B27" s="17" t="s">
        <v>30</v>
      </c>
      <c r="C27" s="16">
        <f>'[9]台灣--大陸'!C27+[9]出口大陸試算!C27</f>
        <v>34645</v>
      </c>
      <c r="D27" s="16">
        <v>67834</v>
      </c>
      <c r="E27" s="60">
        <f t="shared" si="4"/>
        <v>-0.48926791874281333</v>
      </c>
      <c r="F27" s="16">
        <f>'[9]台灣--大陸'!F27+[9]出口大陸試算!F27</f>
        <v>974734</v>
      </c>
      <c r="G27" s="16">
        <v>1676740</v>
      </c>
      <c r="H27" s="60">
        <f t="shared" si="5"/>
        <v>-0.41867313954459251</v>
      </c>
      <c r="I27" s="2"/>
      <c r="J27" s="2"/>
    </row>
    <row r="28" spans="1:10">
      <c r="A28" s="18" t="s">
        <v>29</v>
      </c>
      <c r="B28" s="17" t="s">
        <v>28</v>
      </c>
      <c r="C28" s="16">
        <f>'[9]台灣--大陸'!C28+[9]出口大陸試算!C28</f>
        <v>178</v>
      </c>
      <c r="D28" s="16">
        <v>306</v>
      </c>
      <c r="E28" s="60">
        <f t="shared" si="4"/>
        <v>-0.41830065359477125</v>
      </c>
      <c r="F28" s="16">
        <f>'[9]台灣--大陸'!F28+[9]出口大陸試算!F28</f>
        <v>684</v>
      </c>
      <c r="G28" s="16">
        <v>51940</v>
      </c>
      <c r="H28" s="60">
        <f t="shared" si="5"/>
        <v>-0.98683095879861382</v>
      </c>
      <c r="I28" s="2"/>
      <c r="J28" s="2"/>
    </row>
    <row r="29" spans="1:10">
      <c r="A29" s="18" t="s">
        <v>27</v>
      </c>
      <c r="B29" s="17" t="s">
        <v>26</v>
      </c>
      <c r="C29" s="16">
        <f>'[9]台灣--大陸'!C29+[9]出口大陸試算!C29</f>
        <v>409629</v>
      </c>
      <c r="D29" s="16">
        <v>300443</v>
      </c>
      <c r="E29" s="59">
        <f t="shared" si="4"/>
        <v>0.36341668802401789</v>
      </c>
      <c r="F29" s="16">
        <f>'[9]台灣--大陸'!F29+[9]出口大陸試算!F29</f>
        <v>9856471</v>
      </c>
      <c r="G29" s="16">
        <v>6734899</v>
      </c>
      <c r="H29" s="59">
        <f t="shared" si="5"/>
        <v>0.463492028610971</v>
      </c>
      <c r="I29" s="2"/>
      <c r="J29" s="2"/>
    </row>
    <row r="30" spans="1:10">
      <c r="A30" s="18" t="s">
        <v>25</v>
      </c>
      <c r="B30" s="17" t="s">
        <v>24</v>
      </c>
      <c r="C30" s="16">
        <f>'[9]台灣--大陸'!C30+[9]出口大陸試算!C30</f>
        <v>11460</v>
      </c>
      <c r="D30" s="16">
        <v>41215</v>
      </c>
      <c r="E30" s="60">
        <f t="shared" si="4"/>
        <v>-0.72194589348538152</v>
      </c>
      <c r="F30" s="16">
        <f>'[9]台灣--大陸'!F30+[9]出口大陸試算!F30</f>
        <v>364676</v>
      </c>
      <c r="G30" s="16">
        <v>755460</v>
      </c>
      <c r="H30" s="60">
        <f t="shared" si="5"/>
        <v>-0.51727953829454898</v>
      </c>
      <c r="I30" s="2"/>
      <c r="J30" s="2"/>
    </row>
    <row r="31" spans="1:10">
      <c r="A31" s="18" t="s">
        <v>23</v>
      </c>
      <c r="B31" s="17" t="s">
        <v>22</v>
      </c>
      <c r="C31" s="16">
        <f>'[9]台灣--大陸'!C31+[9]出口大陸試算!C31</f>
        <v>107125</v>
      </c>
      <c r="D31" s="16">
        <v>79323</v>
      </c>
      <c r="E31" s="59">
        <f t="shared" si="4"/>
        <v>0.35049103034428852</v>
      </c>
      <c r="F31" s="16">
        <f>'[9]台灣--大陸'!F31+[9]出口大陸試算!F31</f>
        <v>1021141</v>
      </c>
      <c r="G31" s="16">
        <v>696308</v>
      </c>
      <c r="H31" s="59">
        <f t="shared" si="5"/>
        <v>0.46650763742481777</v>
      </c>
      <c r="I31" s="2"/>
      <c r="J31" s="2"/>
    </row>
    <row r="32" spans="1:10">
      <c r="A32" s="18" t="s">
        <v>21</v>
      </c>
      <c r="B32" s="17" t="s">
        <v>20</v>
      </c>
      <c r="C32" s="16">
        <f>'[9]台灣--大陸'!C32+[9]出口大陸試算!C32</f>
        <v>173819</v>
      </c>
      <c r="D32" s="16">
        <v>195580</v>
      </c>
      <c r="E32" s="60">
        <f t="shared" si="4"/>
        <v>-0.11126393291747623</v>
      </c>
      <c r="F32" s="16">
        <f>'[9]台灣--大陸'!F32+[9]出口大陸試算!F32</f>
        <v>2987159</v>
      </c>
      <c r="G32" s="16">
        <v>2504574</v>
      </c>
      <c r="H32" s="59">
        <f t="shared" si="5"/>
        <v>0.19268146998251998</v>
      </c>
      <c r="I32" s="2"/>
      <c r="J32" s="2"/>
    </row>
    <row r="33" spans="1:10">
      <c r="A33" s="18" t="s">
        <v>19</v>
      </c>
      <c r="B33" s="17" t="s">
        <v>18</v>
      </c>
      <c r="C33" s="16">
        <f>'[9]台灣--大陸'!C33+[9]出口大陸試算!C33</f>
        <v>42617</v>
      </c>
      <c r="D33" s="16">
        <v>61239</v>
      </c>
      <c r="E33" s="60">
        <f t="shared" si="4"/>
        <v>-0.3040872646516109</v>
      </c>
      <c r="F33" s="16">
        <f>'[9]台灣--大陸'!F33+[9]出口大陸試算!F33</f>
        <v>644267</v>
      </c>
      <c r="G33" s="16">
        <v>965695</v>
      </c>
      <c r="H33" s="60">
        <f t="shared" si="5"/>
        <v>-0.33284629204873173</v>
      </c>
      <c r="I33" s="2"/>
      <c r="J33" s="2"/>
    </row>
    <row r="34" spans="1:10">
      <c r="A34" s="18" t="s">
        <v>17</v>
      </c>
      <c r="B34" s="17" t="s">
        <v>16</v>
      </c>
      <c r="C34" s="16">
        <f>'[9]台灣--大陸'!C34+[9]出口大陸試算!C34</f>
        <v>24734</v>
      </c>
      <c r="D34" s="16">
        <v>16936</v>
      </c>
      <c r="E34" s="59">
        <f t="shared" si="4"/>
        <v>0.46043930089749646</v>
      </c>
      <c r="F34" s="16">
        <f>'[9]台灣--大陸'!F34+[9]出口大陸試算!F34</f>
        <v>1685315</v>
      </c>
      <c r="G34" s="16">
        <v>1632143</v>
      </c>
      <c r="H34" s="59">
        <f t="shared" si="5"/>
        <v>3.2578027783104792E-2</v>
      </c>
      <c r="I34" s="2"/>
      <c r="J34" s="2"/>
    </row>
    <row r="35" spans="1:10">
      <c r="A35" s="18" t="s">
        <v>15</v>
      </c>
      <c r="B35" s="17" t="s">
        <v>14</v>
      </c>
      <c r="C35" s="16">
        <f>'[9]台灣--大陸'!C35+[9]出口大陸試算!C35</f>
        <v>21588</v>
      </c>
      <c r="D35" s="16">
        <v>18030</v>
      </c>
      <c r="E35" s="59">
        <f t="shared" si="4"/>
        <v>0.19733777038269551</v>
      </c>
      <c r="F35" s="16">
        <f>'[9]台灣--大陸'!F35+[9]出口大陸試算!F35</f>
        <v>627251</v>
      </c>
      <c r="G35" s="16">
        <v>423862</v>
      </c>
      <c r="H35" s="59">
        <f t="shared" si="5"/>
        <v>0.47984721442356237</v>
      </c>
      <c r="I35" s="2"/>
      <c r="J35" s="2"/>
    </row>
    <row r="36" spans="1:10">
      <c r="A36" s="18" t="s">
        <v>13</v>
      </c>
      <c r="B36" s="17" t="s">
        <v>12</v>
      </c>
      <c r="C36" s="16">
        <f>'[9]台灣--大陸'!C36+[9]出口大陸試算!C36</f>
        <v>15816</v>
      </c>
      <c r="D36" s="16">
        <v>16044</v>
      </c>
      <c r="E36" s="60">
        <f t="shared" si="4"/>
        <v>-1.4210919970082274E-2</v>
      </c>
      <c r="F36" s="16">
        <f>'[9]台灣--大陸'!F36+[9]出口大陸試算!F36</f>
        <v>42497</v>
      </c>
      <c r="G36" s="16">
        <v>95865</v>
      </c>
      <c r="H36" s="60">
        <f t="shared" si="5"/>
        <v>-0.55669952537422418</v>
      </c>
      <c r="I36" s="2"/>
      <c r="J36" s="2"/>
    </row>
    <row r="37" spans="1:10">
      <c r="A37" s="18" t="s">
        <v>11</v>
      </c>
      <c r="B37" s="17" t="s">
        <v>10</v>
      </c>
      <c r="C37" s="16">
        <f>'[9]台灣--大陸'!C37+[9]出口大陸試算!C37</f>
        <v>27268</v>
      </c>
      <c r="D37" s="16">
        <v>15071</v>
      </c>
      <c r="E37" s="59">
        <f t="shared" si="4"/>
        <v>0.80930263419812887</v>
      </c>
      <c r="F37" s="16">
        <f>'[9]台灣--大陸'!F37+[9]出口大陸試算!F37</f>
        <v>574340</v>
      </c>
      <c r="G37" s="16">
        <v>344687</v>
      </c>
      <c r="H37" s="59">
        <f t="shared" si="5"/>
        <v>0.66626533637764118</v>
      </c>
      <c r="I37" s="2"/>
      <c r="J37" s="2"/>
    </row>
    <row r="38" spans="1:10">
      <c r="A38" s="18" t="s">
        <v>9</v>
      </c>
      <c r="B38" s="17" t="s">
        <v>8</v>
      </c>
      <c r="C38" s="16">
        <f>'[9]台灣--大陸'!C38+[9]出口大陸試算!C38</f>
        <v>42885</v>
      </c>
      <c r="D38" s="16">
        <v>24389</v>
      </c>
      <c r="E38" s="59">
        <f t="shared" si="4"/>
        <v>0.75837467710853257</v>
      </c>
      <c r="F38" s="16">
        <f>'[9]台灣--大陸'!F38+[9]出口大陸試算!F38</f>
        <v>1056543</v>
      </c>
      <c r="G38" s="16">
        <v>489956</v>
      </c>
      <c r="H38" s="59">
        <f t="shared" si="5"/>
        <v>1.1564038403448473</v>
      </c>
      <c r="I38" s="2"/>
      <c r="J38" s="2"/>
    </row>
    <row r="39" spans="1:10">
      <c r="A39" s="18" t="s">
        <v>7</v>
      </c>
      <c r="B39" s="17" t="s">
        <v>6</v>
      </c>
      <c r="C39" s="16">
        <f>'[9]台灣--大陸'!C39+[9]出口大陸試算!C39</f>
        <v>67687</v>
      </c>
      <c r="D39" s="16">
        <v>33638</v>
      </c>
      <c r="E39" s="59">
        <f t="shared" si="4"/>
        <v>1.0122183245139427</v>
      </c>
      <c r="F39" s="16">
        <f>'[9]台灣--大陸'!F39+[9]出口大陸試算!F39</f>
        <v>1116222</v>
      </c>
      <c r="G39" s="16">
        <v>680898</v>
      </c>
      <c r="H39" s="59">
        <f t="shared" si="5"/>
        <v>0.63933805063313442</v>
      </c>
      <c r="I39" s="2"/>
      <c r="J39" s="2"/>
    </row>
    <row r="40" spans="1:10">
      <c r="A40" s="18" t="s">
        <v>5</v>
      </c>
      <c r="B40" s="17" t="s">
        <v>4</v>
      </c>
      <c r="C40" s="16">
        <f>'[9]台灣--大陸'!C40+[9]出口大陸試算!C40</f>
        <v>222565</v>
      </c>
      <c r="D40" s="16">
        <v>300550</v>
      </c>
      <c r="E40" s="60">
        <f t="shared" si="4"/>
        <v>-0.25947429712194309</v>
      </c>
      <c r="F40" s="16">
        <f>'[9]台灣--大陸'!F40+[9]出口大陸試算!F40</f>
        <v>1903962</v>
      </c>
      <c r="G40" s="16">
        <v>2155889</v>
      </c>
      <c r="H40" s="60">
        <f t="shared" si="5"/>
        <v>-0.11685527408878657</v>
      </c>
      <c r="I40" s="2"/>
      <c r="J40" s="2"/>
    </row>
    <row r="41" spans="1:10">
      <c r="A41" s="18" t="s">
        <v>3</v>
      </c>
      <c r="B41" s="17" t="s">
        <v>2</v>
      </c>
      <c r="C41" s="16">
        <f>'[9]台灣--大陸'!C41+[9]出口大陸試算!C41</f>
        <v>25632</v>
      </c>
      <c r="D41" s="16">
        <v>27887</v>
      </c>
      <c r="E41" s="60">
        <f t="shared" si="4"/>
        <v>-8.0862050417757375E-2</v>
      </c>
      <c r="F41" s="16">
        <f>'[9]台灣--大陸'!F41+[9]出口大陸試算!F41</f>
        <v>206963</v>
      </c>
      <c r="G41" s="16">
        <v>220136</v>
      </c>
      <c r="H41" s="60">
        <f t="shared" si="5"/>
        <v>-5.9840280553839442E-2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1853279</v>
      </c>
      <c r="D42" s="58">
        <f>SUM(D20:D41)</f>
        <v>1820280</v>
      </c>
      <c r="E42" s="57">
        <f t="shared" si="4"/>
        <v>1.8128529676753026E-2</v>
      </c>
      <c r="F42" s="58">
        <f>SUM(F20:F41)</f>
        <v>39579405</v>
      </c>
      <c r="G42" s="58">
        <f>SUM(G20:G41)</f>
        <v>34942954</v>
      </c>
      <c r="H42" s="57">
        <f t="shared" si="5"/>
        <v>0.13268629206334415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35433070866141736" bottom="0.15748031496062992" header="0.31496062992125984" footer="0.31496062992125984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7AE2-CEAA-4854-AE3D-D255E1075BAF}">
  <sheetPr>
    <tabColor rgb="FFFFC000"/>
    <pageSetUpPr fitToPage="1"/>
  </sheetPr>
  <dimension ref="A1:K44"/>
  <sheetViews>
    <sheetView workbookViewId="0">
      <selection sqref="A1:XFD1048576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140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136</v>
      </c>
      <c r="D3" s="33" t="s">
        <v>135</v>
      </c>
      <c r="E3" s="29" t="s">
        <v>97</v>
      </c>
      <c r="F3" s="62" t="s">
        <v>134</v>
      </c>
      <c r="G3" s="62" t="s">
        <v>133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'[9]台灣--大陸'!D5+[9]自大陸進口試算!C5</f>
        <v>26655</v>
      </c>
      <c r="D5" s="16">
        <v>56242</v>
      </c>
      <c r="E5" s="60">
        <f t="shared" ref="E5:E11" si="0">(C5-D5)/D5</f>
        <v>-0.52606592937662244</v>
      </c>
      <c r="F5" s="16">
        <f>'[9]台灣--大陸'!G5+[9]自大陸進口試算!F5</f>
        <v>1542979</v>
      </c>
      <c r="G5" s="16">
        <v>3063497</v>
      </c>
      <c r="H5" s="60">
        <f t="shared" ref="H5:H11" si="1">(F5-G5)/G5</f>
        <v>-0.49633409139946932</v>
      </c>
      <c r="I5" s="47">
        <f t="shared" ref="I5:J11" si="2">F5/C5</f>
        <v>57.88703807915963</v>
      </c>
      <c r="J5" s="47">
        <f t="shared" si="2"/>
        <v>54.469915721347036</v>
      </c>
      <c r="K5" s="59">
        <f t="shared" ref="K5:K11" si="3">(I5-J5)/J5</f>
        <v>6.2734122360196848E-2</v>
      </c>
    </row>
    <row r="6" spans="1:11">
      <c r="A6" s="53" t="s">
        <v>71</v>
      </c>
      <c r="B6" s="52" t="s">
        <v>70</v>
      </c>
      <c r="C6" s="16">
        <f>'[9]台灣--大陸'!D6+[9]自大陸進口試算!C6</f>
        <v>14472</v>
      </c>
      <c r="D6" s="16">
        <v>24513</v>
      </c>
      <c r="E6" s="60">
        <f t="shared" si="0"/>
        <v>-0.40961938563211359</v>
      </c>
      <c r="F6" s="16">
        <f>'[9]台灣--大陸'!G6+[9]自大陸進口試算!F6</f>
        <v>1085257</v>
      </c>
      <c r="G6" s="16">
        <v>1279727</v>
      </c>
      <c r="H6" s="60">
        <f t="shared" si="1"/>
        <v>-0.15196209816624953</v>
      </c>
      <c r="I6" s="47">
        <f t="shared" si="2"/>
        <v>74.990118850193483</v>
      </c>
      <c r="J6" s="47">
        <f t="shared" si="2"/>
        <v>52.206053930567457</v>
      </c>
      <c r="K6" s="59">
        <f t="shared" si="3"/>
        <v>0.43642572468564994</v>
      </c>
    </row>
    <row r="7" spans="1:11">
      <c r="A7" s="49" t="s">
        <v>69</v>
      </c>
      <c r="B7" s="51" t="s">
        <v>68</v>
      </c>
      <c r="C7" s="16">
        <f>'[9]台灣--大陸'!D7+[9]自大陸進口試算!C7</f>
        <v>37445</v>
      </c>
      <c r="D7" s="16">
        <v>44661</v>
      </c>
      <c r="E7" s="60">
        <f t="shared" si="0"/>
        <v>-0.16157273683974832</v>
      </c>
      <c r="F7" s="16">
        <f>'[9]台灣--大陸'!G7+[9]自大陸進口試算!F7</f>
        <v>1469378</v>
      </c>
      <c r="G7" s="16">
        <v>1501277</v>
      </c>
      <c r="H7" s="60">
        <f t="shared" si="1"/>
        <v>-2.1247910945148697E-2</v>
      </c>
      <c r="I7" s="47">
        <f t="shared" si="2"/>
        <v>39.240966751235142</v>
      </c>
      <c r="J7" s="47">
        <f t="shared" si="2"/>
        <v>33.614943686885653</v>
      </c>
      <c r="K7" s="59">
        <f t="shared" si="3"/>
        <v>0.16736672584533868</v>
      </c>
    </row>
    <row r="8" spans="1:11">
      <c r="A8" s="49" t="s">
        <v>67</v>
      </c>
      <c r="B8" s="51" t="s">
        <v>66</v>
      </c>
      <c r="C8" s="16">
        <f>'[9]台灣--大陸'!D8+[9]自大陸進口試算!C8</f>
        <v>30547</v>
      </c>
      <c r="D8" s="16">
        <v>94897</v>
      </c>
      <c r="E8" s="60">
        <f t="shared" si="0"/>
        <v>-0.67810362814419844</v>
      </c>
      <c r="F8" s="16">
        <f>'[9]台灣--大陸'!G8+[9]自大陸進口試算!F8</f>
        <v>2416671</v>
      </c>
      <c r="G8" s="16">
        <v>5539597</v>
      </c>
      <c r="H8" s="60">
        <f t="shared" si="1"/>
        <v>-0.56374606311614361</v>
      </c>
      <c r="I8" s="47">
        <f t="shared" si="2"/>
        <v>79.113202605820533</v>
      </c>
      <c r="J8" s="47">
        <f t="shared" si="2"/>
        <v>58.374837982233366</v>
      </c>
      <c r="K8" s="59">
        <f t="shared" si="3"/>
        <v>0.35526205023299556</v>
      </c>
    </row>
    <row r="9" spans="1:11">
      <c r="A9" s="49" t="s">
        <v>65</v>
      </c>
      <c r="B9" s="51" t="s">
        <v>64</v>
      </c>
      <c r="C9" s="16">
        <f>'[9]台灣--大陸'!D9+[9]自大陸進口試算!C9</f>
        <v>3775</v>
      </c>
      <c r="D9" s="16">
        <v>10319</v>
      </c>
      <c r="E9" s="60">
        <f t="shared" si="0"/>
        <v>-0.63416997771101846</v>
      </c>
      <c r="F9" s="16">
        <f>'[9]台灣--大陸'!G9+[9]自大陸進口試算!F9</f>
        <v>480656</v>
      </c>
      <c r="G9" s="16">
        <v>843079</v>
      </c>
      <c r="H9" s="60">
        <f t="shared" si="1"/>
        <v>-0.42988023660890617</v>
      </c>
      <c r="I9" s="47">
        <f t="shared" si="2"/>
        <v>127.32609271523179</v>
      </c>
      <c r="J9" s="47">
        <f t="shared" si="2"/>
        <v>81.701618373873444</v>
      </c>
      <c r="K9" s="59">
        <f t="shared" si="3"/>
        <v>0.55842803667091312</v>
      </c>
    </row>
    <row r="10" spans="1:11">
      <c r="A10" s="49" t="s">
        <v>63</v>
      </c>
      <c r="B10" s="51" t="s">
        <v>62</v>
      </c>
      <c r="C10" s="16">
        <f>'[9]台灣--大陸'!D10+[9]自大陸進口試算!C10</f>
        <v>3228</v>
      </c>
      <c r="D10" s="16">
        <v>8272</v>
      </c>
      <c r="E10" s="60">
        <f t="shared" si="0"/>
        <v>-0.60976789168278533</v>
      </c>
      <c r="F10" s="16">
        <f>'[9]台灣--大陸'!G10+[9]自大陸進口試算!F10</f>
        <v>576789</v>
      </c>
      <c r="G10" s="16">
        <v>1291507</v>
      </c>
      <c r="H10" s="60">
        <f t="shared" si="1"/>
        <v>-0.55339847170785761</v>
      </c>
      <c r="I10" s="47">
        <f t="shared" si="2"/>
        <v>178.68308550185873</v>
      </c>
      <c r="J10" s="47">
        <f t="shared" si="2"/>
        <v>156.12995647969052</v>
      </c>
      <c r="K10" s="59">
        <f t="shared" si="3"/>
        <v>0.14445100434715058</v>
      </c>
    </row>
    <row r="11" spans="1:11" ht="17.25" thickBot="1">
      <c r="A11" s="46" t="s">
        <v>61</v>
      </c>
      <c r="B11" s="50" t="s">
        <v>60</v>
      </c>
      <c r="C11" s="43">
        <f>SUM(C5:C10)</f>
        <v>116122</v>
      </c>
      <c r="D11" s="43">
        <f>SUM(D5:D10)</f>
        <v>238904</v>
      </c>
      <c r="E11" s="73">
        <f t="shared" si="0"/>
        <v>-0.51393865318286847</v>
      </c>
      <c r="F11" s="43">
        <f>SUM(F5:F10)</f>
        <v>7571730</v>
      </c>
      <c r="G11" s="43">
        <f>SUM(G5:G10)</f>
        <v>13518684</v>
      </c>
      <c r="H11" s="73">
        <f t="shared" si="1"/>
        <v>-0.43990628081845834</v>
      </c>
      <c r="I11" s="42">
        <f t="shared" si="2"/>
        <v>65.20495685572071</v>
      </c>
      <c r="J11" s="42">
        <f t="shared" si="2"/>
        <v>56.586260590027791</v>
      </c>
      <c r="K11" s="72">
        <f t="shared" si="3"/>
        <v>0.15231075840363612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'[9]台灣--大陸'!D13+[9]自大陸進口試算!C13</f>
        <v>1697</v>
      </c>
      <c r="D13" s="16">
        <v>7223</v>
      </c>
      <c r="E13" s="60">
        <f>(C13-D13)/D13</f>
        <v>-0.76505607088467398</v>
      </c>
      <c r="F13" s="16">
        <f>'[9]台灣--大陸'!G13+[9]自大陸進口試算!F13</f>
        <v>145701</v>
      </c>
      <c r="G13" s="16">
        <v>752357</v>
      </c>
      <c r="H13" s="60">
        <f>(F13-G13)/G13</f>
        <v>-0.80634060691932152</v>
      </c>
      <c r="I13" s="47">
        <f>F13/C13</f>
        <v>85.857984678845014</v>
      </c>
      <c r="J13" s="47">
        <f>G13/D13</f>
        <v>104.16129032258064</v>
      </c>
      <c r="K13" s="60">
        <f>(I13-J13)/J13</f>
        <v>-0.17572080364069509</v>
      </c>
    </row>
    <row r="14" spans="1:11" ht="17.25" thickBot="1">
      <c r="A14" s="46" t="s">
        <v>1</v>
      </c>
      <c r="B14" s="45" t="s">
        <v>89</v>
      </c>
      <c r="C14" s="43">
        <f>C11+C13</f>
        <v>117819</v>
      </c>
      <c r="D14" s="43">
        <f>D11+D13</f>
        <v>246127</v>
      </c>
      <c r="E14" s="73">
        <f>(C14-D14)/D14</f>
        <v>-0.52130810516521953</v>
      </c>
      <c r="F14" s="43">
        <f>F11+F13</f>
        <v>7717431</v>
      </c>
      <c r="G14" s="43">
        <f>G11+G13</f>
        <v>14271041</v>
      </c>
      <c r="H14" s="73">
        <f>(F14-G14)/G14</f>
        <v>-0.45922438314065528</v>
      </c>
      <c r="I14" s="42">
        <f>F14/C14</f>
        <v>65.502431696076187</v>
      </c>
      <c r="J14" s="42">
        <f>G14/D14</f>
        <v>57.982427771028775</v>
      </c>
      <c r="K14" s="72">
        <f>(I14-J14)/J14</f>
        <v>0.12969453357047636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139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136</v>
      </c>
      <c r="D18" s="33" t="s">
        <v>135</v>
      </c>
      <c r="E18" s="29" t="s">
        <v>97</v>
      </c>
      <c r="F18" s="62" t="s">
        <v>134</v>
      </c>
      <c r="G18" s="62" t="s">
        <v>133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'[9]台灣--大陸'!D20+[9]自大陸進口試算!C20</f>
        <v>12328</v>
      </c>
      <c r="D20" s="16">
        <v>20470</v>
      </c>
      <c r="E20" s="60">
        <f t="shared" ref="E20:E42" si="4">(C20-D20)/D20</f>
        <v>-0.39775280898876403</v>
      </c>
      <c r="F20" s="16">
        <f>'[9]台灣--大陸'!G20+[9]自大陸進口試算!F20</f>
        <v>458713</v>
      </c>
      <c r="G20" s="16">
        <v>414834</v>
      </c>
      <c r="H20" s="59">
        <f t="shared" ref="H20:H42" si="5">(F20-G20)/G20</f>
        <v>0.10577484005650453</v>
      </c>
      <c r="I20" s="2"/>
      <c r="J20" s="2"/>
    </row>
    <row r="21" spans="1:10">
      <c r="A21" s="18" t="s">
        <v>43</v>
      </c>
      <c r="B21" s="17" t="s">
        <v>42</v>
      </c>
      <c r="C21" s="16">
        <f>'[9]台灣--大陸'!D21+[9]自大陸進口試算!C21</f>
        <v>7160</v>
      </c>
      <c r="D21" s="16">
        <v>12616</v>
      </c>
      <c r="E21" s="60">
        <f t="shared" si="4"/>
        <v>-0.43246670894102729</v>
      </c>
      <c r="F21" s="16">
        <f>'[9]台灣--大陸'!G21+[9]自大陸進口試算!F21</f>
        <v>312065</v>
      </c>
      <c r="G21" s="16">
        <v>289532</v>
      </c>
      <c r="H21" s="59">
        <f t="shared" si="5"/>
        <v>7.7825594407526635E-2</v>
      </c>
      <c r="I21" s="2"/>
      <c r="J21" s="2"/>
    </row>
    <row r="22" spans="1:10">
      <c r="A22" s="18" t="s">
        <v>41</v>
      </c>
      <c r="B22" s="17" t="s">
        <v>40</v>
      </c>
      <c r="C22" s="16">
        <f>'[9]台灣--大陸'!D22+[9]自大陸進口試算!C22</f>
        <v>2713118</v>
      </c>
      <c r="D22" s="16">
        <v>2549096</v>
      </c>
      <c r="E22" s="59">
        <f t="shared" si="4"/>
        <v>6.4345163932625529E-2</v>
      </c>
      <c r="F22" s="16">
        <f>'[9]台灣--大陸'!G22+[9]自大陸進口試算!F22</f>
        <v>91394908</v>
      </c>
      <c r="G22" s="16">
        <v>73563569</v>
      </c>
      <c r="H22" s="59">
        <f t="shared" si="5"/>
        <v>0.24239360926058387</v>
      </c>
      <c r="I22" s="2"/>
      <c r="J22" s="2"/>
    </row>
    <row r="23" spans="1:10">
      <c r="A23" s="18" t="s">
        <v>39</v>
      </c>
      <c r="B23" s="17" t="s">
        <v>38</v>
      </c>
      <c r="C23" s="16">
        <f>'[9]台灣--大陸'!D23+[9]自大陸進口試算!C23</f>
        <v>221516</v>
      </c>
      <c r="D23" s="16">
        <v>243856</v>
      </c>
      <c r="E23" s="60">
        <f t="shared" si="4"/>
        <v>-9.1611442818712682E-2</v>
      </c>
      <c r="F23" s="16">
        <f>'[9]台灣--大陸'!G23+[9]自大陸進口試算!F23</f>
        <v>8674375</v>
      </c>
      <c r="G23" s="16">
        <v>7177525</v>
      </c>
      <c r="H23" s="59">
        <f t="shared" si="5"/>
        <v>0.20854681801874603</v>
      </c>
      <c r="I23" s="2"/>
      <c r="J23" s="2"/>
    </row>
    <row r="24" spans="1:10">
      <c r="A24" s="18" t="s">
        <v>37</v>
      </c>
      <c r="B24" s="17" t="s">
        <v>36</v>
      </c>
      <c r="C24" s="16">
        <f>'[9]台灣--大陸'!D24+[9]自大陸進口試算!C24</f>
        <v>11599</v>
      </c>
      <c r="D24" s="16">
        <v>8713</v>
      </c>
      <c r="E24" s="59">
        <f t="shared" si="4"/>
        <v>0.33122919775048776</v>
      </c>
      <c r="F24" s="16">
        <f>'[9]台灣--大陸'!G24+[9]自大陸進口試算!F24</f>
        <v>48766</v>
      </c>
      <c r="G24" s="16">
        <v>72703</v>
      </c>
      <c r="H24" s="60">
        <f t="shared" si="5"/>
        <v>-0.32924363506320237</v>
      </c>
      <c r="I24" s="2"/>
      <c r="J24" s="2"/>
    </row>
    <row r="25" spans="1:10">
      <c r="A25" s="18" t="s">
        <v>35</v>
      </c>
      <c r="B25" s="17" t="s">
        <v>34</v>
      </c>
      <c r="C25" s="16">
        <f>'[9]台灣--大陸'!D25+[9]自大陸進口試算!C25</f>
        <v>100536</v>
      </c>
      <c r="D25" s="16">
        <v>81922</v>
      </c>
      <c r="E25" s="59">
        <f t="shared" si="4"/>
        <v>0.22721613241864214</v>
      </c>
      <c r="F25" s="16">
        <f>'[9]台灣--大陸'!G25+[9]自大陸進口試算!F25</f>
        <v>589259</v>
      </c>
      <c r="G25" s="16">
        <v>695873</v>
      </c>
      <c r="H25" s="60">
        <f t="shared" si="5"/>
        <v>-0.15320899072100799</v>
      </c>
      <c r="I25" s="2"/>
      <c r="J25" s="2"/>
    </row>
    <row r="26" spans="1:10">
      <c r="A26" s="18" t="s">
        <v>33</v>
      </c>
      <c r="B26" s="17" t="s">
        <v>32</v>
      </c>
      <c r="C26" s="16">
        <f>'[9]台灣--大陸'!D26+[9]自大陸進口試算!C26</f>
        <v>374519</v>
      </c>
      <c r="D26" s="16">
        <v>303229</v>
      </c>
      <c r="E26" s="59">
        <f t="shared" si="4"/>
        <v>0.23510284306580176</v>
      </c>
      <c r="F26" s="16">
        <f>'[9]台灣--大陸'!G26+[9]自大陸進口試算!F26</f>
        <v>3881499</v>
      </c>
      <c r="G26" s="16">
        <v>2717074</v>
      </c>
      <c r="H26" s="59">
        <f t="shared" si="5"/>
        <v>0.4285584419121452</v>
      </c>
      <c r="I26" s="2"/>
      <c r="J26" s="2"/>
    </row>
    <row r="27" spans="1:10">
      <c r="A27" s="18" t="s">
        <v>31</v>
      </c>
      <c r="B27" s="17" t="s">
        <v>30</v>
      </c>
      <c r="C27" s="16">
        <f>'[9]台灣--大陸'!D27+[9]自大陸進口試算!C27</f>
        <v>117810</v>
      </c>
      <c r="D27" s="16">
        <v>114326</v>
      </c>
      <c r="E27" s="59">
        <f t="shared" si="4"/>
        <v>3.0474257824116998E-2</v>
      </c>
      <c r="F27" s="16">
        <f>'[9]台灣--大陸'!G27+[9]自大陸進口試算!F27</f>
        <v>898659</v>
      </c>
      <c r="G27" s="16">
        <v>792634</v>
      </c>
      <c r="H27" s="59">
        <f t="shared" si="5"/>
        <v>0.13376287164063111</v>
      </c>
      <c r="I27" s="2"/>
      <c r="J27" s="2"/>
    </row>
    <row r="28" spans="1:10">
      <c r="A28" s="18" t="s">
        <v>29</v>
      </c>
      <c r="B28" s="17" t="s">
        <v>28</v>
      </c>
      <c r="C28" s="16">
        <f>'[9]台灣--大陸'!D28+[9]自大陸進口試算!C28</f>
        <v>7687</v>
      </c>
      <c r="D28" s="16">
        <v>30970</v>
      </c>
      <c r="E28" s="60">
        <f t="shared" si="4"/>
        <v>-0.75179205682918959</v>
      </c>
      <c r="F28" s="16">
        <f>'[9]台灣--大陸'!G28+[9]自大陸進口試算!F28</f>
        <v>143334</v>
      </c>
      <c r="G28" s="16">
        <v>204430</v>
      </c>
      <c r="H28" s="60">
        <f t="shared" si="5"/>
        <v>-0.29886024556082769</v>
      </c>
      <c r="I28" s="2"/>
      <c r="J28" s="2"/>
    </row>
    <row r="29" spans="1:10">
      <c r="A29" s="18" t="s">
        <v>27</v>
      </c>
      <c r="B29" s="17" t="s">
        <v>26</v>
      </c>
      <c r="C29" s="16">
        <f>'[9]台灣--大陸'!D29+[9]自大陸進口試算!C29</f>
        <v>527724</v>
      </c>
      <c r="D29" s="16">
        <v>324735</v>
      </c>
      <c r="E29" s="59">
        <f t="shared" si="4"/>
        <v>0.62509122823225094</v>
      </c>
      <c r="F29" s="16">
        <f>'[9]台灣--大陸'!G29+[9]自大陸進口試算!F29</f>
        <v>4939723</v>
      </c>
      <c r="G29" s="16">
        <v>3076545</v>
      </c>
      <c r="H29" s="59">
        <f t="shared" si="5"/>
        <v>0.60560726399256304</v>
      </c>
      <c r="I29" s="2"/>
      <c r="J29" s="2"/>
    </row>
    <row r="30" spans="1:10">
      <c r="A30" s="18" t="s">
        <v>25</v>
      </c>
      <c r="B30" s="17" t="s">
        <v>24</v>
      </c>
      <c r="C30" s="16">
        <f>'[9]台灣--大陸'!D30+[9]自大陸進口試算!C30</f>
        <v>481275</v>
      </c>
      <c r="D30" s="16">
        <v>432150</v>
      </c>
      <c r="E30" s="59">
        <f t="shared" si="4"/>
        <v>0.11367580701145436</v>
      </c>
      <c r="F30" s="16">
        <f>'[9]台灣--大陸'!G30+[9]自大陸進口試算!F30</f>
        <v>4145969</v>
      </c>
      <c r="G30" s="16">
        <v>5444053</v>
      </c>
      <c r="H30" s="60">
        <f t="shared" si="5"/>
        <v>-0.23844073523898462</v>
      </c>
      <c r="I30" s="2"/>
      <c r="J30" s="2"/>
    </row>
    <row r="31" spans="1:10">
      <c r="A31" s="18" t="s">
        <v>23</v>
      </c>
      <c r="B31" s="17" t="s">
        <v>22</v>
      </c>
      <c r="C31" s="16">
        <f>'[9]台灣--大陸'!D31+[9]自大陸進口試算!C31</f>
        <v>251390</v>
      </c>
      <c r="D31" s="16">
        <v>284295</v>
      </c>
      <c r="E31" s="60">
        <f t="shared" si="4"/>
        <v>-0.1157424506234721</v>
      </c>
      <c r="F31" s="16">
        <f>'[9]台灣--大陸'!G31+[9]自大陸進口試算!F31</f>
        <v>1050846</v>
      </c>
      <c r="G31" s="16">
        <v>3046330</v>
      </c>
      <c r="H31" s="60">
        <f t="shared" si="5"/>
        <v>-0.65504525117108126</v>
      </c>
      <c r="I31" s="2"/>
      <c r="J31" s="2"/>
    </row>
    <row r="32" spans="1:10">
      <c r="A32" s="18" t="s">
        <v>21</v>
      </c>
      <c r="B32" s="17" t="s">
        <v>20</v>
      </c>
      <c r="C32" s="16">
        <f>'[9]台灣--大陸'!D32+[9]自大陸進口試算!C32</f>
        <v>537480</v>
      </c>
      <c r="D32" s="16">
        <v>519042</v>
      </c>
      <c r="E32" s="59">
        <f t="shared" si="4"/>
        <v>3.5523136855976974E-2</v>
      </c>
      <c r="F32" s="16">
        <f>'[9]台灣--大陸'!G32+[9]自大陸進口試算!F32</f>
        <v>3347251</v>
      </c>
      <c r="G32" s="16">
        <v>2420920</v>
      </c>
      <c r="H32" s="59">
        <f t="shared" si="5"/>
        <v>0.38263594005584656</v>
      </c>
      <c r="I32" s="2"/>
      <c r="J32" s="2"/>
    </row>
    <row r="33" spans="1:10">
      <c r="A33" s="18" t="s">
        <v>19</v>
      </c>
      <c r="B33" s="17" t="s">
        <v>18</v>
      </c>
      <c r="C33" s="16">
        <f>'[9]台灣--大陸'!D33+[9]自大陸進口試算!C33</f>
        <v>287725</v>
      </c>
      <c r="D33" s="16">
        <v>494574</v>
      </c>
      <c r="E33" s="60">
        <f t="shared" si="4"/>
        <v>-0.41823670471961727</v>
      </c>
      <c r="F33" s="16">
        <f>'[9]台灣--大陸'!G33+[9]自大陸進口試算!F33</f>
        <v>899774</v>
      </c>
      <c r="G33" s="16">
        <v>1266987</v>
      </c>
      <c r="H33" s="60">
        <f t="shared" si="5"/>
        <v>-0.28983170308771911</v>
      </c>
      <c r="I33" s="2"/>
      <c r="J33" s="2"/>
    </row>
    <row r="34" spans="1:10">
      <c r="A34" s="18" t="s">
        <v>17</v>
      </c>
      <c r="B34" s="17" t="s">
        <v>16</v>
      </c>
      <c r="C34" s="16">
        <f>'[9]台灣--大陸'!D34+[9]自大陸進口試算!C34</f>
        <v>143065</v>
      </c>
      <c r="D34" s="16">
        <v>112633</v>
      </c>
      <c r="E34" s="59">
        <f t="shared" si="4"/>
        <v>0.27018724530111071</v>
      </c>
      <c r="F34" s="16">
        <f>'[9]台灣--大陸'!G34+[9]自大陸進口試算!F34</f>
        <v>1338004</v>
      </c>
      <c r="G34" s="16">
        <v>881891</v>
      </c>
      <c r="H34" s="59">
        <f t="shared" si="5"/>
        <v>0.51719883749805817</v>
      </c>
      <c r="I34" s="2"/>
      <c r="J34" s="2"/>
    </row>
    <row r="35" spans="1:10">
      <c r="A35" s="18" t="s">
        <v>15</v>
      </c>
      <c r="B35" s="17" t="s">
        <v>14</v>
      </c>
      <c r="C35" s="16">
        <f>'[9]台灣--大陸'!D35+[9]自大陸進口試算!C35</f>
        <v>54650</v>
      </c>
      <c r="D35" s="16">
        <v>50896</v>
      </c>
      <c r="E35" s="59">
        <f t="shared" si="4"/>
        <v>7.3758252121974219E-2</v>
      </c>
      <c r="F35" s="16">
        <f>'[9]台灣--大陸'!G35+[9]自大陸進口試算!F35</f>
        <v>471275</v>
      </c>
      <c r="G35" s="16">
        <v>217342</v>
      </c>
      <c r="H35" s="59">
        <f t="shared" si="5"/>
        <v>1.1683567833184567</v>
      </c>
      <c r="I35" s="2"/>
      <c r="J35" s="2"/>
    </row>
    <row r="36" spans="1:10">
      <c r="A36" s="18" t="s">
        <v>13</v>
      </c>
      <c r="B36" s="17" t="s">
        <v>12</v>
      </c>
      <c r="C36" s="16">
        <f>'[9]台灣--大陸'!D36+[9]自大陸進口試算!C36</f>
        <v>25508</v>
      </c>
      <c r="D36" s="16">
        <v>83035</v>
      </c>
      <c r="E36" s="60">
        <f t="shared" si="4"/>
        <v>-0.692804239176251</v>
      </c>
      <c r="F36" s="16">
        <f>'[9]台灣--大陸'!G36+[9]自大陸進口試算!F36</f>
        <v>51651</v>
      </c>
      <c r="G36" s="16">
        <v>180515</v>
      </c>
      <c r="H36" s="60">
        <f t="shared" si="5"/>
        <v>-0.71386865357449525</v>
      </c>
      <c r="I36" s="2"/>
      <c r="J36" s="2"/>
    </row>
    <row r="37" spans="1:10">
      <c r="A37" s="18" t="s">
        <v>11</v>
      </c>
      <c r="B37" s="17" t="s">
        <v>10</v>
      </c>
      <c r="C37" s="16">
        <f>'[9]台灣--大陸'!D37+[9]自大陸進口試算!C37</f>
        <v>176428</v>
      </c>
      <c r="D37" s="16">
        <v>172327</v>
      </c>
      <c r="E37" s="59">
        <f t="shared" si="4"/>
        <v>2.3797779802352505E-2</v>
      </c>
      <c r="F37" s="16">
        <f>'[9]台灣--大陸'!G37+[9]自大陸進口試算!F37</f>
        <v>1619418</v>
      </c>
      <c r="G37" s="16">
        <v>1776662</v>
      </c>
      <c r="H37" s="60">
        <f t="shared" si="5"/>
        <v>-8.8505298137743701E-2</v>
      </c>
      <c r="I37" s="2"/>
      <c r="J37" s="2"/>
    </row>
    <row r="38" spans="1:10">
      <c r="A38" s="18" t="s">
        <v>9</v>
      </c>
      <c r="B38" s="17" t="s">
        <v>8</v>
      </c>
      <c r="C38" s="16">
        <f>'[9]台灣--大陸'!D38+[9]自大陸進口試算!C38</f>
        <v>231635</v>
      </c>
      <c r="D38" s="16">
        <v>239925</v>
      </c>
      <c r="E38" s="60">
        <f t="shared" si="4"/>
        <v>-3.4552464311764092E-2</v>
      </c>
      <c r="F38" s="16">
        <f>'[9]台灣--大陸'!G38+[9]自大陸進口試算!F38</f>
        <v>3294504</v>
      </c>
      <c r="G38" s="16">
        <v>3059282</v>
      </c>
      <c r="H38" s="59">
        <f t="shared" si="5"/>
        <v>7.6887975675338199E-2</v>
      </c>
      <c r="I38" s="2"/>
      <c r="J38" s="2"/>
    </row>
    <row r="39" spans="1:10">
      <c r="A39" s="18" t="s">
        <v>7</v>
      </c>
      <c r="B39" s="17" t="s">
        <v>6</v>
      </c>
      <c r="C39" s="16">
        <f>'[9]台灣--大陸'!D39+[9]自大陸進口試算!C39</f>
        <v>197570</v>
      </c>
      <c r="D39" s="16">
        <v>201084</v>
      </c>
      <c r="E39" s="60">
        <f t="shared" si="4"/>
        <v>-1.7475283960931749E-2</v>
      </c>
      <c r="F39" s="16">
        <f>'[9]台灣--大陸'!G39+[9]自大陸進口試算!F39</f>
        <v>2564329</v>
      </c>
      <c r="G39" s="16">
        <v>2601910</v>
      </c>
      <c r="H39" s="60">
        <f t="shared" si="5"/>
        <v>-1.4443620263575605E-2</v>
      </c>
      <c r="I39" s="2"/>
      <c r="J39" s="2"/>
    </row>
    <row r="40" spans="1:10">
      <c r="A40" s="18" t="s">
        <v>5</v>
      </c>
      <c r="B40" s="17" t="s">
        <v>4</v>
      </c>
      <c r="C40" s="16">
        <f>'[9]台灣--大陸'!D40+[9]自大陸進口試算!C40</f>
        <v>419092</v>
      </c>
      <c r="D40" s="16">
        <v>453328</v>
      </c>
      <c r="E40" s="60">
        <f t="shared" si="4"/>
        <v>-7.5521476723255571E-2</v>
      </c>
      <c r="F40" s="16">
        <f>'[9]台灣--大陸'!G40+[9]自大陸進口試算!F40</f>
        <v>1995187</v>
      </c>
      <c r="G40" s="16">
        <v>2052751</v>
      </c>
      <c r="H40" s="60">
        <f t="shared" si="5"/>
        <v>-2.8042368509380827E-2</v>
      </c>
      <c r="I40" s="2"/>
      <c r="J40" s="2"/>
    </row>
    <row r="41" spans="1:10">
      <c r="A41" s="18" t="s">
        <v>3</v>
      </c>
      <c r="B41" s="17" t="s">
        <v>2</v>
      </c>
      <c r="C41" s="16">
        <f>'[9]台灣--大陸'!D41+[9]自大陸進口試算!C41</f>
        <v>116446</v>
      </c>
      <c r="D41" s="16">
        <v>120244</v>
      </c>
      <c r="E41" s="60">
        <f t="shared" si="4"/>
        <v>-3.1585775589634407E-2</v>
      </c>
      <c r="F41" s="16">
        <f>'[9]台灣--大陸'!G41+[9]自大陸進口試算!F41</f>
        <v>503186</v>
      </c>
      <c r="G41" s="16">
        <v>563490</v>
      </c>
      <c r="H41" s="60">
        <f t="shared" si="5"/>
        <v>-0.10701875809686064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7016261</v>
      </c>
      <c r="D42" s="58">
        <f>SUM(D20:D41)</f>
        <v>6853466</v>
      </c>
      <c r="E42" s="57">
        <f t="shared" si="4"/>
        <v>2.375367441817031E-2</v>
      </c>
      <c r="F42" s="58">
        <f>SUM(F20:F41)</f>
        <v>132622695</v>
      </c>
      <c r="G42" s="58">
        <f>SUM(G20:G41)</f>
        <v>112516852</v>
      </c>
      <c r="H42" s="57">
        <f t="shared" si="5"/>
        <v>0.17869183720141762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35433070866141736" bottom="0.15748031496062992" header="0.31496062992125984" footer="0.31496062992125984"/>
  <pageSetup paperSize="9" scale="8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5CEA-BDB6-4455-9204-B3FFB9A13EC4}">
  <sheetPr>
    <tabColor rgb="FF7030A0"/>
    <pageSetUpPr fitToPage="1"/>
  </sheetPr>
  <dimension ref="A1:J44"/>
  <sheetViews>
    <sheetView topLeftCell="A13" workbookViewId="0">
      <selection activeCell="I25" sqref="I25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118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116</v>
      </c>
      <c r="D3" s="32" t="s">
        <v>115</v>
      </c>
      <c r="E3" s="29" t="s">
        <v>51</v>
      </c>
      <c r="F3" s="31" t="s">
        <v>114</v>
      </c>
      <c r="G3" s="30" t="s">
        <v>113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299</v>
      </c>
      <c r="D5" s="16">
        <v>3692</v>
      </c>
      <c r="E5" s="15">
        <f t="shared" ref="E5:E11" si="0">C5-D5</f>
        <v>-3393</v>
      </c>
      <c r="F5" s="16">
        <v>216660</v>
      </c>
      <c r="G5" s="16">
        <v>317691</v>
      </c>
      <c r="H5" s="15">
        <f t="shared" ref="H5:H11" si="1">F5-G5</f>
        <v>-101031</v>
      </c>
      <c r="I5" s="47">
        <f t="shared" ref="I5:J11" si="2">F5/C5</f>
        <v>724.61538461538464</v>
      </c>
      <c r="J5" s="47">
        <f t="shared" si="2"/>
        <v>86.048483206933909</v>
      </c>
    </row>
    <row r="6" spans="1:10">
      <c r="A6" s="53" t="s">
        <v>71</v>
      </c>
      <c r="B6" s="52" t="s">
        <v>70</v>
      </c>
      <c r="C6" s="16">
        <v>45</v>
      </c>
      <c r="D6" s="16">
        <v>1578</v>
      </c>
      <c r="E6" s="15">
        <f t="shared" si="0"/>
        <v>-1533</v>
      </c>
      <c r="F6" s="16">
        <v>17395</v>
      </c>
      <c r="G6" s="16">
        <v>133681</v>
      </c>
      <c r="H6" s="15">
        <f t="shared" si="1"/>
        <v>-116286</v>
      </c>
      <c r="I6" s="47">
        <f t="shared" si="2"/>
        <v>386.55555555555554</v>
      </c>
      <c r="J6" s="47">
        <f t="shared" si="2"/>
        <v>84.715462610899877</v>
      </c>
    </row>
    <row r="7" spans="1:10">
      <c r="A7" s="49" t="s">
        <v>69</v>
      </c>
      <c r="B7" s="51" t="s">
        <v>68</v>
      </c>
      <c r="C7" s="16">
        <v>73</v>
      </c>
      <c r="D7" s="16">
        <v>8457</v>
      </c>
      <c r="E7" s="15">
        <f t="shared" si="0"/>
        <v>-8384</v>
      </c>
      <c r="F7" s="16">
        <v>3282</v>
      </c>
      <c r="G7" s="16">
        <v>319758</v>
      </c>
      <c r="H7" s="15">
        <f t="shared" si="1"/>
        <v>-316476</v>
      </c>
      <c r="I7" s="47">
        <f t="shared" si="2"/>
        <v>44.958904109589042</v>
      </c>
      <c r="J7" s="47">
        <f t="shared" si="2"/>
        <v>37.809861653068467</v>
      </c>
    </row>
    <row r="8" spans="1:10">
      <c r="A8" s="49" t="s">
        <v>67</v>
      </c>
      <c r="B8" s="51" t="s">
        <v>66</v>
      </c>
      <c r="C8" s="16">
        <v>43</v>
      </c>
      <c r="D8" s="16">
        <v>4658</v>
      </c>
      <c r="E8" s="15">
        <f t="shared" si="0"/>
        <v>-4615</v>
      </c>
      <c r="F8" s="16">
        <v>26814</v>
      </c>
      <c r="G8" s="16">
        <v>452260</v>
      </c>
      <c r="H8" s="15">
        <f t="shared" si="1"/>
        <v>-425446</v>
      </c>
      <c r="I8" s="47">
        <f t="shared" si="2"/>
        <v>623.58139534883719</v>
      </c>
      <c r="J8" s="47">
        <f t="shared" si="2"/>
        <v>97.093173035637619</v>
      </c>
    </row>
    <row r="9" spans="1:10">
      <c r="A9" s="49" t="s">
        <v>65</v>
      </c>
      <c r="B9" s="51" t="s">
        <v>64</v>
      </c>
      <c r="C9" s="16">
        <v>601</v>
      </c>
      <c r="D9" s="16">
        <v>429</v>
      </c>
      <c r="E9" s="16">
        <f t="shared" si="0"/>
        <v>172</v>
      </c>
      <c r="F9" s="16">
        <v>582469</v>
      </c>
      <c r="G9" s="16">
        <v>60384</v>
      </c>
      <c r="H9" s="16">
        <f t="shared" si="1"/>
        <v>522085</v>
      </c>
      <c r="I9" s="47">
        <f t="shared" si="2"/>
        <v>969.16638935108153</v>
      </c>
      <c r="J9" s="47">
        <f t="shared" si="2"/>
        <v>140.75524475524475</v>
      </c>
    </row>
    <row r="10" spans="1:10">
      <c r="A10" s="49" t="s">
        <v>63</v>
      </c>
      <c r="B10" s="51" t="s">
        <v>62</v>
      </c>
      <c r="C10" s="16">
        <v>2336</v>
      </c>
      <c r="D10" s="16">
        <v>564</v>
      </c>
      <c r="E10" s="16">
        <f t="shared" si="0"/>
        <v>1772</v>
      </c>
      <c r="F10" s="16">
        <v>2302058</v>
      </c>
      <c r="G10" s="16">
        <v>109915</v>
      </c>
      <c r="H10" s="48">
        <f t="shared" si="1"/>
        <v>2192143</v>
      </c>
      <c r="I10" s="47">
        <f t="shared" si="2"/>
        <v>985.47003424657532</v>
      </c>
      <c r="J10" s="47">
        <f t="shared" si="2"/>
        <v>194.88475177304966</v>
      </c>
    </row>
    <row r="11" spans="1:10" ht="17.25" thickBot="1">
      <c r="A11" s="46" t="s">
        <v>61</v>
      </c>
      <c r="B11" s="50" t="s">
        <v>60</v>
      </c>
      <c r="C11" s="43">
        <f>SUM(C5:C10)</f>
        <v>3397</v>
      </c>
      <c r="D11" s="43">
        <f>SUM(D5:D10)</f>
        <v>19378</v>
      </c>
      <c r="E11" s="44">
        <f t="shared" si="0"/>
        <v>-15981</v>
      </c>
      <c r="F11" s="43">
        <f>SUM(F5:F10)</f>
        <v>3148678</v>
      </c>
      <c r="G11" s="43">
        <f>SUM(G5:G10)</f>
        <v>1393689</v>
      </c>
      <c r="H11" s="43">
        <f t="shared" si="1"/>
        <v>1754989</v>
      </c>
      <c r="I11" s="42">
        <f t="shared" si="2"/>
        <v>926.89961730939069</v>
      </c>
      <c r="J11" s="42">
        <f t="shared" si="2"/>
        <v>71.921199298173192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128</v>
      </c>
      <c r="D13" s="16">
        <v>561</v>
      </c>
      <c r="E13" s="15">
        <f>C13-D13</f>
        <v>-433</v>
      </c>
      <c r="F13" s="16">
        <v>25545</v>
      </c>
      <c r="G13" s="16">
        <v>23658</v>
      </c>
      <c r="H13" s="48">
        <v>157</v>
      </c>
      <c r="I13" s="47">
        <f>F13/C13</f>
        <v>199.5703125</v>
      </c>
      <c r="J13" s="47">
        <f>G13/D13</f>
        <v>42.171122994652407</v>
      </c>
    </row>
    <row r="14" spans="1:10" ht="17.25" thickBot="1">
      <c r="A14" s="46" t="s">
        <v>1</v>
      </c>
      <c r="B14" s="45" t="s">
        <v>57</v>
      </c>
      <c r="C14" s="43">
        <f>C11+C13</f>
        <v>3525</v>
      </c>
      <c r="D14" s="43">
        <f>D11+D13</f>
        <v>19939</v>
      </c>
      <c r="E14" s="44">
        <f>C14-D14</f>
        <v>-16414</v>
      </c>
      <c r="F14" s="43">
        <f>F11+F13</f>
        <v>3174223</v>
      </c>
      <c r="G14" s="43">
        <f>G11+G13</f>
        <v>1417347</v>
      </c>
      <c r="H14" s="43">
        <f>F14-G14</f>
        <v>1756876</v>
      </c>
      <c r="I14" s="42">
        <f>F14/C14</f>
        <v>900.48879432624119</v>
      </c>
      <c r="J14" s="42">
        <f>G14/D14</f>
        <v>71.084156677867497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117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116</v>
      </c>
      <c r="D18" s="32" t="s">
        <v>115</v>
      </c>
      <c r="E18" s="29" t="s">
        <v>51</v>
      </c>
      <c r="F18" s="31" t="s">
        <v>114</v>
      </c>
      <c r="G18" s="30" t="s">
        <v>113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318</v>
      </c>
      <c r="D20" s="16">
        <v>1139</v>
      </c>
      <c r="E20" s="15">
        <f t="shared" ref="E20:E42" si="3">C20-D20</f>
        <v>-821</v>
      </c>
      <c r="F20" s="16">
        <v>27008</v>
      </c>
      <c r="G20" s="16">
        <v>58323</v>
      </c>
      <c r="H20" s="15">
        <f t="shared" ref="H20:H42" si="4">F20-G20</f>
        <v>-31315</v>
      </c>
      <c r="I20" s="2"/>
      <c r="J20" s="2"/>
    </row>
    <row r="21" spans="1:10">
      <c r="A21" s="18" t="s">
        <v>43</v>
      </c>
      <c r="B21" s="17" t="s">
        <v>42</v>
      </c>
      <c r="C21" s="16">
        <v>14</v>
      </c>
      <c r="D21" s="16">
        <v>1673</v>
      </c>
      <c r="E21" s="15">
        <f t="shared" si="3"/>
        <v>-1659</v>
      </c>
      <c r="F21" s="16">
        <v>1162</v>
      </c>
      <c r="G21" s="16">
        <v>87177</v>
      </c>
      <c r="H21" s="15">
        <f t="shared" si="4"/>
        <v>-86015</v>
      </c>
      <c r="I21" s="2"/>
      <c r="J21" s="2"/>
    </row>
    <row r="22" spans="1:10">
      <c r="A22" s="18" t="s">
        <v>41</v>
      </c>
      <c r="B22" s="17" t="s">
        <v>40</v>
      </c>
      <c r="C22" s="16">
        <v>176010</v>
      </c>
      <c r="D22" s="16">
        <v>569500</v>
      </c>
      <c r="E22" s="15">
        <f t="shared" si="3"/>
        <v>-393490</v>
      </c>
      <c r="F22" s="16">
        <v>3822875</v>
      </c>
      <c r="G22" s="16">
        <v>17059582</v>
      </c>
      <c r="H22" s="15">
        <f t="shared" si="4"/>
        <v>-13236707</v>
      </c>
      <c r="I22" s="2"/>
      <c r="J22" s="2"/>
    </row>
    <row r="23" spans="1:10">
      <c r="A23" s="18" t="s">
        <v>39</v>
      </c>
      <c r="B23" s="17" t="s">
        <v>38</v>
      </c>
      <c r="C23" s="16">
        <v>16653</v>
      </c>
      <c r="D23" s="16">
        <v>60862</v>
      </c>
      <c r="E23" s="15">
        <f t="shared" si="3"/>
        <v>-44209</v>
      </c>
      <c r="F23" s="16">
        <v>179726</v>
      </c>
      <c r="G23" s="16">
        <v>1885644</v>
      </c>
      <c r="H23" s="15">
        <f t="shared" si="4"/>
        <v>-1705918</v>
      </c>
      <c r="I23" s="2"/>
      <c r="J23" s="2"/>
    </row>
    <row r="24" spans="1:10">
      <c r="A24" s="18" t="s">
        <v>37</v>
      </c>
      <c r="B24" s="17" t="s">
        <v>36</v>
      </c>
      <c r="C24" s="16">
        <v>5660</v>
      </c>
      <c r="D24" s="16">
        <v>594</v>
      </c>
      <c r="E24" s="16">
        <f t="shared" si="3"/>
        <v>5066</v>
      </c>
      <c r="F24" s="16">
        <v>151213</v>
      </c>
      <c r="G24" s="16">
        <v>3419</v>
      </c>
      <c r="H24" s="16">
        <f t="shared" si="4"/>
        <v>147794</v>
      </c>
      <c r="I24" s="2"/>
      <c r="J24" s="2"/>
    </row>
    <row r="25" spans="1:10">
      <c r="A25" s="18" t="s">
        <v>35</v>
      </c>
      <c r="B25" s="17" t="s">
        <v>34</v>
      </c>
      <c r="C25" s="16">
        <v>5314</v>
      </c>
      <c r="D25" s="16">
        <v>9335</v>
      </c>
      <c r="E25" s="15">
        <f t="shared" si="3"/>
        <v>-4021</v>
      </c>
      <c r="F25" s="16">
        <v>187524</v>
      </c>
      <c r="G25" s="16">
        <v>42907</v>
      </c>
      <c r="H25" s="16">
        <f t="shared" si="4"/>
        <v>144617</v>
      </c>
      <c r="I25" s="2"/>
      <c r="J25" s="2"/>
    </row>
    <row r="26" spans="1:10">
      <c r="A26" s="18" t="s">
        <v>33</v>
      </c>
      <c r="B26" s="17" t="s">
        <v>32</v>
      </c>
      <c r="C26" s="16">
        <v>15540</v>
      </c>
      <c r="D26" s="16">
        <v>66169</v>
      </c>
      <c r="E26" s="15">
        <f t="shared" si="3"/>
        <v>-50629</v>
      </c>
      <c r="F26" s="16">
        <v>663658</v>
      </c>
      <c r="G26" s="16">
        <v>801572</v>
      </c>
      <c r="H26" s="20">
        <f t="shared" si="4"/>
        <v>-137914</v>
      </c>
      <c r="I26" s="2"/>
      <c r="J26" s="2"/>
    </row>
    <row r="27" spans="1:10">
      <c r="A27" s="18" t="s">
        <v>31</v>
      </c>
      <c r="B27" s="17" t="s">
        <v>30</v>
      </c>
      <c r="C27" s="16">
        <v>8116</v>
      </c>
      <c r="D27" s="16">
        <v>18038</v>
      </c>
      <c r="E27" s="15">
        <f t="shared" si="3"/>
        <v>-9922</v>
      </c>
      <c r="F27" s="16">
        <v>279011</v>
      </c>
      <c r="G27" s="16">
        <v>140137</v>
      </c>
      <c r="H27" s="16">
        <f t="shared" si="4"/>
        <v>138874</v>
      </c>
      <c r="I27" s="2"/>
      <c r="J27" s="2"/>
    </row>
    <row r="28" spans="1:10">
      <c r="A28" s="18" t="s">
        <v>29</v>
      </c>
      <c r="B28" s="17" t="s">
        <v>28</v>
      </c>
      <c r="C28" s="16">
        <v>166</v>
      </c>
      <c r="D28" s="16">
        <v>1156</v>
      </c>
      <c r="E28" s="15">
        <f t="shared" si="3"/>
        <v>-990</v>
      </c>
      <c r="F28" s="16">
        <v>650</v>
      </c>
      <c r="G28" s="16">
        <v>22666</v>
      </c>
      <c r="H28" s="20">
        <f t="shared" si="4"/>
        <v>-22016</v>
      </c>
      <c r="I28" s="2"/>
      <c r="J28" s="2"/>
    </row>
    <row r="29" spans="1:10">
      <c r="A29" s="18" t="s">
        <v>27</v>
      </c>
      <c r="B29" s="17" t="s">
        <v>26</v>
      </c>
      <c r="C29" s="16">
        <v>126727</v>
      </c>
      <c r="D29" s="16">
        <v>131358</v>
      </c>
      <c r="E29" s="15">
        <f t="shared" si="3"/>
        <v>-4631</v>
      </c>
      <c r="F29" s="16">
        <v>3242119</v>
      </c>
      <c r="G29" s="16">
        <v>1223146</v>
      </c>
      <c r="H29" s="19">
        <f t="shared" si="4"/>
        <v>2018973</v>
      </c>
      <c r="I29" s="2"/>
      <c r="J29" s="2"/>
    </row>
    <row r="30" spans="1:10">
      <c r="A30" s="18" t="s">
        <v>25</v>
      </c>
      <c r="B30" s="17" t="s">
        <v>24</v>
      </c>
      <c r="C30" s="16">
        <v>2295</v>
      </c>
      <c r="D30" s="16">
        <v>105313</v>
      </c>
      <c r="E30" s="15">
        <f t="shared" si="3"/>
        <v>-103018</v>
      </c>
      <c r="F30" s="16">
        <v>61468</v>
      </c>
      <c r="G30" s="16">
        <v>916140</v>
      </c>
      <c r="H30" s="15">
        <f t="shared" si="4"/>
        <v>-854672</v>
      </c>
      <c r="I30" s="2"/>
      <c r="J30" s="2"/>
    </row>
    <row r="31" spans="1:10">
      <c r="A31" s="18" t="s">
        <v>23</v>
      </c>
      <c r="B31" s="17" t="s">
        <v>22</v>
      </c>
      <c r="C31" s="16">
        <v>33759</v>
      </c>
      <c r="D31" s="16">
        <v>56778</v>
      </c>
      <c r="E31" s="15">
        <f t="shared" si="3"/>
        <v>-23019</v>
      </c>
      <c r="F31" s="16">
        <v>350769</v>
      </c>
      <c r="G31" s="16">
        <v>207865</v>
      </c>
      <c r="H31" s="16">
        <f t="shared" si="4"/>
        <v>142904</v>
      </c>
      <c r="I31" s="2"/>
      <c r="J31" s="2"/>
    </row>
    <row r="32" spans="1:10">
      <c r="A32" s="18" t="s">
        <v>21</v>
      </c>
      <c r="B32" s="17" t="s">
        <v>20</v>
      </c>
      <c r="C32" s="16">
        <v>52163</v>
      </c>
      <c r="D32" s="16">
        <v>106632</v>
      </c>
      <c r="E32" s="15">
        <f t="shared" si="3"/>
        <v>-54469</v>
      </c>
      <c r="F32" s="16">
        <v>867695</v>
      </c>
      <c r="G32" s="16">
        <v>811661</v>
      </c>
      <c r="H32" s="16">
        <f t="shared" si="4"/>
        <v>56034</v>
      </c>
      <c r="I32" s="2"/>
      <c r="J32" s="2"/>
    </row>
    <row r="33" spans="1:10">
      <c r="A33" s="18" t="s">
        <v>19</v>
      </c>
      <c r="B33" s="17" t="s">
        <v>18</v>
      </c>
      <c r="C33" s="16">
        <v>10603</v>
      </c>
      <c r="D33" s="16">
        <v>45127</v>
      </c>
      <c r="E33" s="15">
        <f t="shared" si="3"/>
        <v>-34524</v>
      </c>
      <c r="F33" s="16">
        <v>150424</v>
      </c>
      <c r="G33" s="16">
        <v>146634</v>
      </c>
      <c r="H33" s="16">
        <f t="shared" si="4"/>
        <v>3790</v>
      </c>
      <c r="I33" s="2"/>
      <c r="J33" s="2"/>
    </row>
    <row r="34" spans="1:10">
      <c r="A34" s="18" t="s">
        <v>17</v>
      </c>
      <c r="B34" s="17" t="s">
        <v>16</v>
      </c>
      <c r="C34" s="16">
        <v>7037</v>
      </c>
      <c r="D34" s="16">
        <v>24150</v>
      </c>
      <c r="E34" s="15">
        <f t="shared" si="3"/>
        <v>-17113</v>
      </c>
      <c r="F34" s="16">
        <v>602427</v>
      </c>
      <c r="G34" s="16">
        <v>291385</v>
      </c>
      <c r="H34" s="16">
        <f t="shared" si="4"/>
        <v>311042</v>
      </c>
      <c r="I34" s="2"/>
      <c r="J34" s="2"/>
    </row>
    <row r="35" spans="1:10">
      <c r="A35" s="18" t="s">
        <v>15</v>
      </c>
      <c r="B35" s="17" t="s">
        <v>14</v>
      </c>
      <c r="C35" s="16">
        <v>3959</v>
      </c>
      <c r="D35" s="16">
        <v>9887</v>
      </c>
      <c r="E35" s="15">
        <f t="shared" si="3"/>
        <v>-5928</v>
      </c>
      <c r="F35" s="16">
        <v>109915</v>
      </c>
      <c r="G35" s="16">
        <v>87351</v>
      </c>
      <c r="H35" s="16">
        <f t="shared" si="4"/>
        <v>22564</v>
      </c>
      <c r="I35" s="2"/>
      <c r="J35" s="2"/>
    </row>
    <row r="36" spans="1:10">
      <c r="A36" s="18" t="s">
        <v>13</v>
      </c>
      <c r="B36" s="17" t="s">
        <v>12</v>
      </c>
      <c r="C36" s="16">
        <v>4005</v>
      </c>
      <c r="D36" s="16">
        <v>5278</v>
      </c>
      <c r="E36" s="15">
        <f t="shared" si="3"/>
        <v>-1273</v>
      </c>
      <c r="F36" s="16">
        <v>16410</v>
      </c>
      <c r="G36" s="16">
        <v>9333</v>
      </c>
      <c r="H36" s="16">
        <f t="shared" si="4"/>
        <v>7077</v>
      </c>
      <c r="I36" s="2"/>
      <c r="J36" s="2"/>
    </row>
    <row r="37" spans="1:10">
      <c r="A37" s="18" t="s">
        <v>11</v>
      </c>
      <c r="B37" s="17" t="s">
        <v>10</v>
      </c>
      <c r="C37" s="16">
        <v>7324</v>
      </c>
      <c r="D37" s="16">
        <v>38753</v>
      </c>
      <c r="E37" s="15">
        <f t="shared" si="3"/>
        <v>-31429</v>
      </c>
      <c r="F37" s="16">
        <v>163317</v>
      </c>
      <c r="G37" s="16">
        <v>387933</v>
      </c>
      <c r="H37" s="15">
        <f t="shared" si="4"/>
        <v>-224616</v>
      </c>
      <c r="I37" s="2"/>
      <c r="J37" s="2"/>
    </row>
    <row r="38" spans="1:10">
      <c r="A38" s="18" t="s">
        <v>9</v>
      </c>
      <c r="B38" s="17" t="s">
        <v>8</v>
      </c>
      <c r="C38" s="16">
        <v>8180</v>
      </c>
      <c r="D38" s="16">
        <v>54115</v>
      </c>
      <c r="E38" s="15">
        <f t="shared" si="3"/>
        <v>-45935</v>
      </c>
      <c r="F38" s="16">
        <v>245605</v>
      </c>
      <c r="G38" s="16">
        <v>796006</v>
      </c>
      <c r="H38" s="15">
        <f t="shared" si="4"/>
        <v>-550401</v>
      </c>
      <c r="I38" s="2"/>
      <c r="J38" s="2"/>
    </row>
    <row r="39" spans="1:10">
      <c r="A39" s="18" t="s">
        <v>7</v>
      </c>
      <c r="B39" s="17" t="s">
        <v>6</v>
      </c>
      <c r="C39" s="16">
        <v>17486</v>
      </c>
      <c r="D39" s="16">
        <v>49137</v>
      </c>
      <c r="E39" s="15">
        <f t="shared" si="3"/>
        <v>-31651</v>
      </c>
      <c r="F39" s="16">
        <v>279457</v>
      </c>
      <c r="G39" s="16">
        <v>649811</v>
      </c>
      <c r="H39" s="15">
        <f t="shared" si="4"/>
        <v>-370354</v>
      </c>
      <c r="I39" s="2"/>
      <c r="J39" s="2"/>
    </row>
    <row r="40" spans="1:10">
      <c r="A40" s="18" t="s">
        <v>5</v>
      </c>
      <c r="B40" s="17" t="s">
        <v>4</v>
      </c>
      <c r="C40" s="16">
        <v>80983</v>
      </c>
      <c r="D40" s="16">
        <v>84897</v>
      </c>
      <c r="E40" s="15">
        <f t="shared" si="3"/>
        <v>-3914</v>
      </c>
      <c r="F40" s="16">
        <v>651966</v>
      </c>
      <c r="G40" s="16">
        <v>416823</v>
      </c>
      <c r="H40" s="16">
        <f t="shared" si="4"/>
        <v>235143</v>
      </c>
      <c r="I40" s="2"/>
      <c r="J40" s="2"/>
    </row>
    <row r="41" spans="1:10">
      <c r="A41" s="18" t="s">
        <v>3</v>
      </c>
      <c r="B41" s="17" t="s">
        <v>2</v>
      </c>
      <c r="C41" s="16">
        <v>8990</v>
      </c>
      <c r="D41" s="16">
        <v>15344</v>
      </c>
      <c r="E41" s="15">
        <f t="shared" si="3"/>
        <v>-6354</v>
      </c>
      <c r="F41" s="16">
        <v>74428</v>
      </c>
      <c r="G41" s="16">
        <v>68170</v>
      </c>
      <c r="H41" s="16">
        <f t="shared" si="4"/>
        <v>6258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591302</v>
      </c>
      <c r="D42" s="12">
        <f>SUM(D20:D41)</f>
        <v>1455235</v>
      </c>
      <c r="E42" s="11">
        <f t="shared" si="3"/>
        <v>-863933</v>
      </c>
      <c r="F42" s="12">
        <f>SUM(F20:F41)</f>
        <v>12128827</v>
      </c>
      <c r="G42" s="12">
        <f>SUM(G20:G41)</f>
        <v>26113685</v>
      </c>
      <c r="H42" s="11">
        <f t="shared" si="4"/>
        <v>-13984858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4E35-F184-4599-BF7B-B1E799DDF606}">
  <sheetPr>
    <tabColor rgb="FF7030A0"/>
    <pageSetUpPr fitToPage="1"/>
  </sheetPr>
  <dimension ref="A1:K44"/>
  <sheetViews>
    <sheetView topLeftCell="A13" workbookViewId="0">
      <selection activeCell="I24" sqref="I24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124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122</v>
      </c>
      <c r="D3" s="33" t="s">
        <v>121</v>
      </c>
      <c r="E3" s="29" t="s">
        <v>83</v>
      </c>
      <c r="F3" s="62" t="s">
        <v>120</v>
      </c>
      <c r="G3" s="62" t="s">
        <v>119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'[10]台灣--大陸'!C5+[10]出口大陸試算!C5</f>
        <v>793</v>
      </c>
      <c r="D5" s="16">
        <v>918</v>
      </c>
      <c r="E5" s="60">
        <f t="shared" ref="E5:E11" si="0">(C5-D5)/D5</f>
        <v>-0.13616557734204793</v>
      </c>
      <c r="F5" s="16">
        <f>'[10]台灣--大陸'!F5+[10]出口大陸試算!F5</f>
        <v>553067</v>
      </c>
      <c r="G5" s="16">
        <v>851676</v>
      </c>
      <c r="H5" s="60">
        <f t="shared" ref="H5:H11" si="1">(F5-G5)/G5</f>
        <v>-0.35061337879663157</v>
      </c>
      <c r="I5" s="47">
        <f t="shared" ref="I5:J11" si="2">F5/C5</f>
        <v>697.43631778058011</v>
      </c>
      <c r="J5" s="47">
        <f t="shared" si="2"/>
        <v>927.75163398692814</v>
      </c>
      <c r="K5" s="60">
        <f t="shared" ref="K5:K11" si="3">(I5-J5)/J5</f>
        <v>-0.24825104884654198</v>
      </c>
    </row>
    <row r="6" spans="1:11">
      <c r="A6" s="53" t="s">
        <v>71</v>
      </c>
      <c r="B6" s="52" t="s">
        <v>70</v>
      </c>
      <c r="C6" s="16">
        <f>'[10]台灣--大陸'!C6+[10]出口大陸試算!C6</f>
        <v>45</v>
      </c>
      <c r="D6" s="16">
        <v>288</v>
      </c>
      <c r="E6" s="60">
        <f t="shared" si="0"/>
        <v>-0.84375</v>
      </c>
      <c r="F6" s="16">
        <f>'[10]台灣--大陸'!F6+[10]出口大陸試算!F6</f>
        <v>17395</v>
      </c>
      <c r="G6" s="16">
        <v>94671</v>
      </c>
      <c r="H6" s="60">
        <f t="shared" si="1"/>
        <v>-0.81625841070655214</v>
      </c>
      <c r="I6" s="47">
        <f t="shared" si="2"/>
        <v>386.55555555555554</v>
      </c>
      <c r="J6" s="47">
        <f t="shared" si="2"/>
        <v>328.71875</v>
      </c>
      <c r="K6" s="59">
        <f t="shared" si="3"/>
        <v>0.1759461714780661</v>
      </c>
    </row>
    <row r="7" spans="1:11">
      <c r="A7" s="49" t="s">
        <v>69</v>
      </c>
      <c r="B7" s="51" t="s">
        <v>68</v>
      </c>
      <c r="C7" s="16">
        <f>'[10]台灣--大陸'!C7+[10]出口大陸試算!C7</f>
        <v>73</v>
      </c>
      <c r="D7" s="16">
        <v>1921</v>
      </c>
      <c r="E7" s="60">
        <f t="shared" si="0"/>
        <v>-0.96199895887558562</v>
      </c>
      <c r="F7" s="16">
        <f>'[10]台灣--大陸'!F7+[10]出口大陸試算!F7</f>
        <v>3282</v>
      </c>
      <c r="G7" s="16">
        <v>64562</v>
      </c>
      <c r="H7" s="60">
        <f t="shared" si="1"/>
        <v>-0.9491651435829126</v>
      </c>
      <c r="I7" s="47">
        <f t="shared" si="2"/>
        <v>44.958904109589042</v>
      </c>
      <c r="J7" s="47">
        <f t="shared" si="2"/>
        <v>33.60853722019781</v>
      </c>
      <c r="K7" s="59">
        <f t="shared" si="3"/>
        <v>0.33772272845513707</v>
      </c>
    </row>
    <row r="8" spans="1:11">
      <c r="A8" s="49" t="s">
        <v>67</v>
      </c>
      <c r="B8" s="51" t="s">
        <v>66</v>
      </c>
      <c r="C8" s="16">
        <f>'[10]台灣--大陸'!C8+[10]出口大陸試算!C8</f>
        <v>63</v>
      </c>
      <c r="D8" s="16">
        <v>302</v>
      </c>
      <c r="E8" s="60">
        <f t="shared" si="0"/>
        <v>-0.79139072847682124</v>
      </c>
      <c r="F8" s="16">
        <f>'[10]台灣--大陸'!F8+[10]出口大陸試算!F8</f>
        <v>42861</v>
      </c>
      <c r="G8" s="16">
        <v>144070</v>
      </c>
      <c r="H8" s="60">
        <f t="shared" si="1"/>
        <v>-0.70249878531269527</v>
      </c>
      <c r="I8" s="47">
        <f t="shared" si="2"/>
        <v>680.33333333333337</v>
      </c>
      <c r="J8" s="47">
        <f t="shared" si="2"/>
        <v>477.05298013245033</v>
      </c>
      <c r="K8" s="59">
        <f t="shared" si="3"/>
        <v>0.42611693389787381</v>
      </c>
    </row>
    <row r="9" spans="1:11">
      <c r="A9" s="49" t="s">
        <v>65</v>
      </c>
      <c r="B9" s="51" t="s">
        <v>64</v>
      </c>
      <c r="C9" s="16">
        <f>'[10]台灣--大陸'!C9+[10]出口大陸試算!C9</f>
        <v>1209</v>
      </c>
      <c r="D9" s="16">
        <v>582</v>
      </c>
      <c r="E9" s="59">
        <f t="shared" si="0"/>
        <v>1.0773195876288659</v>
      </c>
      <c r="F9" s="16">
        <f>'[10]台灣--大陸'!F9+[10]出口大陸試算!F9</f>
        <v>940770</v>
      </c>
      <c r="G9" s="16">
        <v>476216</v>
      </c>
      <c r="H9" s="59">
        <f t="shared" si="1"/>
        <v>0.97551111260436441</v>
      </c>
      <c r="I9" s="47">
        <f t="shared" si="2"/>
        <v>778.13895781637711</v>
      </c>
      <c r="J9" s="47">
        <f t="shared" si="2"/>
        <v>818.2405498281787</v>
      </c>
      <c r="K9" s="60">
        <f t="shared" si="3"/>
        <v>-4.9009538845541774E-2</v>
      </c>
    </row>
    <row r="10" spans="1:11">
      <c r="A10" s="49" t="s">
        <v>63</v>
      </c>
      <c r="B10" s="51" t="s">
        <v>62</v>
      </c>
      <c r="C10" s="16">
        <f>'[10]台灣--大陸'!C10+[10]出口大陸試算!C10</f>
        <v>5906</v>
      </c>
      <c r="D10" s="16">
        <v>3603</v>
      </c>
      <c r="E10" s="59">
        <f t="shared" si="0"/>
        <v>0.63918956425201223</v>
      </c>
      <c r="F10" s="16">
        <f>'[10]台灣--大陸'!F10+[10]出口大陸試算!F10</f>
        <v>5836760</v>
      </c>
      <c r="G10" s="16">
        <v>3189978</v>
      </c>
      <c r="H10" s="59">
        <f t="shared" si="1"/>
        <v>0.82971794789807329</v>
      </c>
      <c r="I10" s="47">
        <f t="shared" si="2"/>
        <v>988.27632915678976</v>
      </c>
      <c r="J10" s="47">
        <f t="shared" si="2"/>
        <v>885.36719400499578</v>
      </c>
      <c r="K10" s="59">
        <f t="shared" si="3"/>
        <v>0.1162332824715135</v>
      </c>
    </row>
    <row r="11" spans="1:11" ht="17.25" thickBot="1">
      <c r="A11" s="46" t="s">
        <v>61</v>
      </c>
      <c r="B11" s="50" t="s">
        <v>60</v>
      </c>
      <c r="C11" s="43">
        <f>SUM(C5:C10)</f>
        <v>8089</v>
      </c>
      <c r="D11" s="43">
        <f>SUM(D5:D10)</f>
        <v>7614</v>
      </c>
      <c r="E11" s="64">
        <f t="shared" si="0"/>
        <v>6.2385080115576572E-2</v>
      </c>
      <c r="F11" s="43">
        <f>SUM(F5:F10)</f>
        <v>7394135</v>
      </c>
      <c r="G11" s="43">
        <f>SUM(G5:G10)</f>
        <v>4821173</v>
      </c>
      <c r="H11" s="64">
        <f t="shared" si="1"/>
        <v>0.53367966675329837</v>
      </c>
      <c r="I11" s="42">
        <f t="shared" si="2"/>
        <v>914.09753986895782</v>
      </c>
      <c r="J11" s="42">
        <f t="shared" si="2"/>
        <v>633.19845022327297</v>
      </c>
      <c r="K11" s="67">
        <f t="shared" si="3"/>
        <v>0.44361935748048126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'[10]台灣--大陸'!C13+[10]出口大陸試算!C13</f>
        <v>128</v>
      </c>
      <c r="D13" s="16">
        <v>22</v>
      </c>
      <c r="E13" s="59">
        <f>(C13-D13)/D13</f>
        <v>4.8181818181818183</v>
      </c>
      <c r="F13" s="16">
        <f>'[10]台灣--大陸'!F13+[10]出口大陸試算!F13</f>
        <v>25545</v>
      </c>
      <c r="G13" s="16">
        <v>45433</v>
      </c>
      <c r="H13" s="60">
        <f>(F13-G13)/G13</f>
        <v>-0.43774349041445643</v>
      </c>
      <c r="I13" s="47">
        <f>F13/C13</f>
        <v>199.5703125</v>
      </c>
      <c r="J13" s="47">
        <f>G13/D13</f>
        <v>2065.1363636363635</v>
      </c>
      <c r="K13" s="60">
        <f>(I13-J13)/J13</f>
        <v>-0.90336216241498468</v>
      </c>
    </row>
    <row r="14" spans="1:11" ht="17.25" thickBot="1">
      <c r="A14" s="46" t="s">
        <v>1</v>
      </c>
      <c r="B14" s="45" t="s">
        <v>89</v>
      </c>
      <c r="C14" s="43">
        <f>C11+C13</f>
        <v>8217</v>
      </c>
      <c r="D14" s="43">
        <f>D11+D13</f>
        <v>7636</v>
      </c>
      <c r="E14" s="64">
        <f>(C14-D14)/D14</f>
        <v>7.6086956521739135E-2</v>
      </c>
      <c r="F14" s="43">
        <f>F11+F13</f>
        <v>7419680</v>
      </c>
      <c r="G14" s="43">
        <f>G11+G13</f>
        <v>4866606</v>
      </c>
      <c r="H14" s="64">
        <f>(F14-G14)/G14</f>
        <v>0.52461078624404767</v>
      </c>
      <c r="I14" s="42">
        <f>F14/C14</f>
        <v>902.96701959352561</v>
      </c>
      <c r="J14" s="42">
        <f>G14/D14</f>
        <v>637.32399161864851</v>
      </c>
      <c r="K14" s="63">
        <f>(I14-J14)/J14</f>
        <v>0.41681002358032715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123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122</v>
      </c>
      <c r="D18" s="33" t="s">
        <v>121</v>
      </c>
      <c r="E18" s="29" t="s">
        <v>83</v>
      </c>
      <c r="F18" s="62" t="s">
        <v>120</v>
      </c>
      <c r="G18" s="62" t="s">
        <v>119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'[10]台灣--大陸'!C20+[10]出口大陸試算!C20</f>
        <v>949</v>
      </c>
      <c r="D20" s="16">
        <v>686</v>
      </c>
      <c r="E20" s="59">
        <f t="shared" ref="E20:E27" si="4">(C20-D20)/D20</f>
        <v>0.38338192419825073</v>
      </c>
      <c r="F20" s="16">
        <f>'[10]台灣--大陸'!F20+[10]出口大陸試算!F20</f>
        <v>95260</v>
      </c>
      <c r="G20" s="16">
        <v>52322</v>
      </c>
      <c r="H20" s="59">
        <f t="shared" ref="H20:H27" si="5">(F20-G20)/G20</f>
        <v>0.820649057757731</v>
      </c>
      <c r="I20" s="2"/>
      <c r="J20" s="2"/>
    </row>
    <row r="21" spans="1:10">
      <c r="A21" s="18" t="s">
        <v>43</v>
      </c>
      <c r="B21" s="17" t="s">
        <v>42</v>
      </c>
      <c r="C21" s="16">
        <f>'[10]台灣--大陸'!C21+[10]出口大陸試算!C21</f>
        <v>174</v>
      </c>
      <c r="D21" s="16">
        <v>577</v>
      </c>
      <c r="E21" s="60">
        <f t="shared" si="4"/>
        <v>-0.69844020797227035</v>
      </c>
      <c r="F21" s="16">
        <f>'[10]台灣--大陸'!F21+[10]出口大陸試算!F21</f>
        <v>20643</v>
      </c>
      <c r="G21" s="16">
        <v>51201</v>
      </c>
      <c r="H21" s="60">
        <f t="shared" si="5"/>
        <v>-0.5968242807757661</v>
      </c>
      <c r="I21" s="2"/>
      <c r="J21" s="2"/>
    </row>
    <row r="22" spans="1:10">
      <c r="A22" s="18" t="s">
        <v>41</v>
      </c>
      <c r="B22" s="17" t="s">
        <v>40</v>
      </c>
      <c r="C22" s="16">
        <f>'[10]台灣--大陸'!C22+[10]出口大陸試算!C22</f>
        <v>348204</v>
      </c>
      <c r="D22" s="16">
        <v>381882</v>
      </c>
      <c r="E22" s="60">
        <f t="shared" si="4"/>
        <v>-8.8189545461687113E-2</v>
      </c>
      <c r="F22" s="16">
        <f>'[10]台灣--大陸'!F22+[10]出口大陸試算!F22</f>
        <v>9090557</v>
      </c>
      <c r="G22" s="16">
        <v>9225235</v>
      </c>
      <c r="H22" s="60">
        <f t="shared" si="5"/>
        <v>-1.4598869297096497E-2</v>
      </c>
      <c r="I22" s="2"/>
      <c r="J22" s="2"/>
    </row>
    <row r="23" spans="1:10">
      <c r="A23" s="18" t="s">
        <v>39</v>
      </c>
      <c r="B23" s="17" t="s">
        <v>38</v>
      </c>
      <c r="C23" s="16">
        <f>'[10]台灣--大陸'!C23+[10]出口大陸試算!C23</f>
        <v>42568</v>
      </c>
      <c r="D23" s="16">
        <v>39145</v>
      </c>
      <c r="E23" s="59">
        <f t="shared" si="4"/>
        <v>8.7444118022735981E-2</v>
      </c>
      <c r="F23" s="16">
        <f>'[10]台灣--大陸'!F23+[10]出口大陸試算!F23</f>
        <v>510068</v>
      </c>
      <c r="G23" s="16">
        <v>316495</v>
      </c>
      <c r="H23" s="59">
        <f t="shared" si="5"/>
        <v>0.6116147174520925</v>
      </c>
      <c r="I23" s="2"/>
      <c r="J23" s="2"/>
    </row>
    <row r="24" spans="1:10">
      <c r="A24" s="18" t="s">
        <v>37</v>
      </c>
      <c r="B24" s="17" t="s">
        <v>36</v>
      </c>
      <c r="C24" s="16">
        <f>'[10]台灣--大陸'!C24+[10]出口大陸試算!C24</f>
        <v>8831</v>
      </c>
      <c r="D24" s="16">
        <v>12727</v>
      </c>
      <c r="E24" s="60">
        <f t="shared" si="4"/>
        <v>-0.30612084544668816</v>
      </c>
      <c r="F24" s="16">
        <f>'[10]台灣--大陸'!F24+[10]出口大陸試算!F24</f>
        <v>218573</v>
      </c>
      <c r="G24" s="16">
        <v>199625</v>
      </c>
      <c r="H24" s="59">
        <f t="shared" si="5"/>
        <v>9.491797119599249E-2</v>
      </c>
      <c r="I24" s="2"/>
      <c r="J24" s="2"/>
    </row>
    <row r="25" spans="1:10">
      <c r="A25" s="18" t="s">
        <v>35</v>
      </c>
      <c r="B25" s="17" t="s">
        <v>34</v>
      </c>
      <c r="C25" s="16">
        <f>'[10]台灣--大陸'!C25+[10]出口大陸試算!C25</f>
        <v>17537</v>
      </c>
      <c r="D25" s="16">
        <v>6687</v>
      </c>
      <c r="E25" s="59">
        <f t="shared" si="4"/>
        <v>1.6225512187827127</v>
      </c>
      <c r="F25" s="16">
        <f>'[10]台灣--大陸'!F25+[10]出口大陸試算!F25</f>
        <v>512971</v>
      </c>
      <c r="G25" s="16">
        <v>266618</v>
      </c>
      <c r="H25" s="59">
        <f t="shared" si="5"/>
        <v>0.92399237860909611</v>
      </c>
      <c r="I25" s="2"/>
      <c r="J25" s="2"/>
    </row>
    <row r="26" spans="1:10">
      <c r="A26" s="18" t="s">
        <v>33</v>
      </c>
      <c r="B26" s="17" t="s">
        <v>32</v>
      </c>
      <c r="C26" s="16">
        <f>'[10]台灣--大陸'!C26+[10]出口大陸試算!C26</f>
        <v>31760</v>
      </c>
      <c r="D26" s="16">
        <v>13117</v>
      </c>
      <c r="E26" s="59">
        <f t="shared" si="4"/>
        <v>1.4212853548829762</v>
      </c>
      <c r="F26" s="16">
        <f>'[10]台灣--大陸'!F26+[10]出口大陸試算!F26</f>
        <v>1275490</v>
      </c>
      <c r="G26" s="16">
        <v>889590</v>
      </c>
      <c r="H26" s="59">
        <f t="shared" si="5"/>
        <v>0.43379534392248115</v>
      </c>
      <c r="I26" s="2"/>
      <c r="J26" s="2"/>
    </row>
    <row r="27" spans="1:10">
      <c r="A27" s="18" t="s">
        <v>31</v>
      </c>
      <c r="B27" s="17" t="s">
        <v>30</v>
      </c>
      <c r="C27" s="16">
        <f>'[10]台灣--大陸'!C27+[10]出口大陸試算!C27</f>
        <v>28162</v>
      </c>
      <c r="D27" s="16">
        <v>46731</v>
      </c>
      <c r="E27" s="60">
        <f t="shared" si="4"/>
        <v>-0.39735935460401017</v>
      </c>
      <c r="F27" s="16">
        <f>'[10]台灣--大陸'!F27+[10]出口大陸試算!F27</f>
        <v>745271</v>
      </c>
      <c r="G27" s="16">
        <v>1262143</v>
      </c>
      <c r="H27" s="60">
        <f t="shared" si="5"/>
        <v>-0.40951936507986814</v>
      </c>
      <c r="I27" s="2"/>
      <c r="J27" s="2"/>
    </row>
    <row r="28" spans="1:10">
      <c r="A28" s="18" t="s">
        <v>29</v>
      </c>
      <c r="B28" s="17" t="s">
        <v>28</v>
      </c>
      <c r="C28" s="16">
        <f>'[10]台灣--大陸'!C28+[10]出口大陸試算!C28</f>
        <v>178</v>
      </c>
      <c r="D28" s="16">
        <v>0</v>
      </c>
      <c r="E28" s="59">
        <v>0</v>
      </c>
      <c r="F28" s="16">
        <f>'[10]台灣--大陸'!F28+[10]出口大陸試算!F28</f>
        <v>684</v>
      </c>
      <c r="G28" s="16">
        <v>0</v>
      </c>
      <c r="H28" s="59">
        <v>0</v>
      </c>
      <c r="I28" s="2"/>
      <c r="J28" s="2"/>
    </row>
    <row r="29" spans="1:10">
      <c r="A29" s="18" t="s">
        <v>27</v>
      </c>
      <c r="B29" s="17" t="s">
        <v>26</v>
      </c>
      <c r="C29" s="16">
        <f>'[10]台灣--大陸'!C29+[10]出口大陸試算!C29</f>
        <v>294485</v>
      </c>
      <c r="D29" s="16">
        <v>209326</v>
      </c>
      <c r="E29" s="59">
        <f t="shared" ref="E29:E42" si="6">(C29-D29)/D29</f>
        <v>0.40682476137699092</v>
      </c>
      <c r="F29" s="16">
        <f>'[10]台灣--大陸'!F29+[10]出口大陸試算!F29</f>
        <v>7221979</v>
      </c>
      <c r="G29" s="16">
        <v>4650119</v>
      </c>
      <c r="H29" s="59">
        <f t="shared" ref="H29:H42" si="7">(F29-G29)/G29</f>
        <v>0.55307401810577317</v>
      </c>
      <c r="I29" s="2"/>
      <c r="J29" s="2"/>
    </row>
    <row r="30" spans="1:10">
      <c r="A30" s="18" t="s">
        <v>25</v>
      </c>
      <c r="B30" s="17" t="s">
        <v>24</v>
      </c>
      <c r="C30" s="16">
        <f>'[10]台灣--大陸'!C30+[10]出口大陸試算!C30</f>
        <v>6748</v>
      </c>
      <c r="D30" s="16">
        <v>22931</v>
      </c>
      <c r="E30" s="60">
        <f t="shared" si="6"/>
        <v>-0.70572587327198988</v>
      </c>
      <c r="F30" s="16">
        <f>'[10]台灣--大陸'!F30+[10]出口大陸試算!F30</f>
        <v>242117</v>
      </c>
      <c r="G30" s="16">
        <v>450068</v>
      </c>
      <c r="H30" s="60">
        <f t="shared" si="7"/>
        <v>-0.46204351342463806</v>
      </c>
      <c r="I30" s="2"/>
      <c r="J30" s="2"/>
    </row>
    <row r="31" spans="1:10">
      <c r="A31" s="18" t="s">
        <v>23</v>
      </c>
      <c r="B31" s="17" t="s">
        <v>22</v>
      </c>
      <c r="C31" s="16">
        <f>'[10]台灣--大陸'!C31+[10]出口大陸試算!C31</f>
        <v>85484</v>
      </c>
      <c r="D31" s="16">
        <v>61229</v>
      </c>
      <c r="E31" s="59">
        <f t="shared" si="6"/>
        <v>0.39613581799474107</v>
      </c>
      <c r="F31" s="16">
        <f>'[10]台灣--大陸'!F31+[10]出口大陸試算!F31</f>
        <v>771288</v>
      </c>
      <c r="G31" s="16">
        <v>519022</v>
      </c>
      <c r="H31" s="59">
        <f t="shared" si="7"/>
        <v>0.4860410541364335</v>
      </c>
      <c r="I31" s="2"/>
      <c r="J31" s="2"/>
    </row>
    <row r="32" spans="1:10">
      <c r="A32" s="18" t="s">
        <v>21</v>
      </c>
      <c r="B32" s="17" t="s">
        <v>20</v>
      </c>
      <c r="C32" s="16">
        <f>'[10]台灣--大陸'!C32+[10]出口大陸試算!C32</f>
        <v>133902</v>
      </c>
      <c r="D32" s="16">
        <v>172955</v>
      </c>
      <c r="E32" s="60">
        <f t="shared" si="6"/>
        <v>-0.22579861813766586</v>
      </c>
      <c r="F32" s="16">
        <f>'[10]台灣--大陸'!F32+[10]出口大陸試算!F32</f>
        <v>2148996</v>
      </c>
      <c r="G32" s="16">
        <v>1946851</v>
      </c>
      <c r="H32" s="59">
        <f t="shared" si="7"/>
        <v>0.10383177757311679</v>
      </c>
      <c r="I32" s="2"/>
      <c r="J32" s="2"/>
    </row>
    <row r="33" spans="1:10">
      <c r="A33" s="18" t="s">
        <v>19</v>
      </c>
      <c r="B33" s="17" t="s">
        <v>18</v>
      </c>
      <c r="C33" s="16">
        <f>'[10]台灣--大陸'!C33+[10]出口大陸試算!C33</f>
        <v>33121</v>
      </c>
      <c r="D33" s="16">
        <v>46662</v>
      </c>
      <c r="E33" s="60">
        <f t="shared" si="6"/>
        <v>-0.29019330504479018</v>
      </c>
      <c r="F33" s="16">
        <f>'[10]台灣--大陸'!F33+[10]出口大陸試算!F33</f>
        <v>505262</v>
      </c>
      <c r="G33" s="16">
        <v>774505</v>
      </c>
      <c r="H33" s="60">
        <f t="shared" si="7"/>
        <v>-0.34763235873235165</v>
      </c>
      <c r="I33" s="2"/>
      <c r="J33" s="2"/>
    </row>
    <row r="34" spans="1:10">
      <c r="A34" s="18" t="s">
        <v>17</v>
      </c>
      <c r="B34" s="17" t="s">
        <v>16</v>
      </c>
      <c r="C34" s="16">
        <f>'[10]台灣--大陸'!C34+[10]出口大陸試算!C34</f>
        <v>21077</v>
      </c>
      <c r="D34" s="16">
        <v>13048</v>
      </c>
      <c r="E34" s="59">
        <f t="shared" si="6"/>
        <v>0.61534334763948495</v>
      </c>
      <c r="F34" s="16">
        <f>'[10]台灣--大陸'!F34+[10]出口大陸試算!F34</f>
        <v>1385626</v>
      </c>
      <c r="G34" s="16">
        <v>1320375</v>
      </c>
      <c r="H34" s="59">
        <f t="shared" si="7"/>
        <v>4.9418536400643753E-2</v>
      </c>
      <c r="I34" s="2"/>
      <c r="J34" s="2"/>
    </row>
    <row r="35" spans="1:10">
      <c r="A35" s="18" t="s">
        <v>15</v>
      </c>
      <c r="B35" s="17" t="s">
        <v>14</v>
      </c>
      <c r="C35" s="16">
        <f>'[10]台灣--大陸'!C35+[10]出口大陸試算!C35</f>
        <v>16828</v>
      </c>
      <c r="D35" s="16">
        <v>11127</v>
      </c>
      <c r="E35" s="59">
        <f t="shared" si="6"/>
        <v>0.51235732901950215</v>
      </c>
      <c r="F35" s="16">
        <f>'[10]台灣--大陸'!F35+[10]出口大陸試算!F35</f>
        <v>463810</v>
      </c>
      <c r="G35" s="16">
        <v>289379</v>
      </c>
      <c r="H35" s="59">
        <f t="shared" si="7"/>
        <v>0.60277698105252975</v>
      </c>
      <c r="I35" s="2"/>
      <c r="J35" s="2"/>
    </row>
    <row r="36" spans="1:10">
      <c r="A36" s="18" t="s">
        <v>13</v>
      </c>
      <c r="B36" s="17" t="s">
        <v>12</v>
      </c>
      <c r="C36" s="16">
        <f>'[10]台灣--大陸'!C36+[10]出口大陸試算!C36</f>
        <v>8061</v>
      </c>
      <c r="D36" s="16">
        <v>8468</v>
      </c>
      <c r="E36" s="60">
        <f t="shared" si="6"/>
        <v>-4.8063297118564004E-2</v>
      </c>
      <c r="F36" s="16">
        <f>'[10]台灣--大陸'!F36+[10]出口大陸試算!F36</f>
        <v>28751</v>
      </c>
      <c r="G36" s="16">
        <v>48132</v>
      </c>
      <c r="H36" s="60">
        <f t="shared" si="7"/>
        <v>-0.40266350868445111</v>
      </c>
      <c r="I36" s="2"/>
      <c r="J36" s="2"/>
    </row>
    <row r="37" spans="1:10">
      <c r="A37" s="18" t="s">
        <v>11</v>
      </c>
      <c r="B37" s="17" t="s">
        <v>10</v>
      </c>
      <c r="C37" s="16">
        <f>'[10]台灣--大陸'!C37+[10]出口大陸試算!C37</f>
        <v>20304</v>
      </c>
      <c r="D37" s="16">
        <v>9933</v>
      </c>
      <c r="E37" s="59">
        <f t="shared" si="6"/>
        <v>1.0440954394442767</v>
      </c>
      <c r="F37" s="16">
        <f>'[10]台灣--大陸'!F37+[10]出口大陸試算!F37</f>
        <v>449325</v>
      </c>
      <c r="G37" s="16">
        <v>214114</v>
      </c>
      <c r="H37" s="59">
        <f t="shared" si="7"/>
        <v>1.0985316233408371</v>
      </c>
      <c r="I37" s="2"/>
      <c r="J37" s="2"/>
    </row>
    <row r="38" spans="1:10">
      <c r="A38" s="18" t="s">
        <v>9</v>
      </c>
      <c r="B38" s="17" t="s">
        <v>8</v>
      </c>
      <c r="C38" s="16">
        <f>'[10]台灣--大陸'!C38+[10]出口大陸試算!C38</f>
        <v>32633</v>
      </c>
      <c r="D38" s="16">
        <v>15835</v>
      </c>
      <c r="E38" s="59">
        <f t="shared" si="6"/>
        <v>1.060814651089359</v>
      </c>
      <c r="F38" s="16">
        <f>'[10]台灣--大陸'!F38+[10]出口大陸試算!F38</f>
        <v>785077</v>
      </c>
      <c r="G38" s="16">
        <v>287358</v>
      </c>
      <c r="H38" s="59">
        <f t="shared" si="7"/>
        <v>1.732052004816292</v>
      </c>
      <c r="I38" s="2"/>
      <c r="J38" s="2"/>
    </row>
    <row r="39" spans="1:10">
      <c r="A39" s="18" t="s">
        <v>7</v>
      </c>
      <c r="B39" s="17" t="s">
        <v>6</v>
      </c>
      <c r="C39" s="16">
        <f>'[10]台灣--大陸'!C39+[10]出口大陸試算!C39</f>
        <v>52618</v>
      </c>
      <c r="D39" s="16">
        <v>17526</v>
      </c>
      <c r="E39" s="59">
        <f t="shared" si="6"/>
        <v>2.0022823234052267</v>
      </c>
      <c r="F39" s="16">
        <f>'[10]台灣--大陸'!F39+[10]出口大陸試算!F39</f>
        <v>866869</v>
      </c>
      <c r="G39" s="16">
        <v>343322</v>
      </c>
      <c r="H39" s="59">
        <f t="shared" si="7"/>
        <v>1.5249445127314882</v>
      </c>
      <c r="I39" s="2"/>
      <c r="J39" s="2"/>
    </row>
    <row r="40" spans="1:10">
      <c r="A40" s="18" t="s">
        <v>5</v>
      </c>
      <c r="B40" s="17" t="s">
        <v>4</v>
      </c>
      <c r="C40" s="16">
        <f>'[10]台灣--大陸'!C40+[10]出口大陸試算!C40</f>
        <v>165973</v>
      </c>
      <c r="D40" s="16">
        <v>180766</v>
      </c>
      <c r="E40" s="60">
        <f t="shared" si="6"/>
        <v>-8.1835079605678054E-2</v>
      </c>
      <c r="F40" s="16">
        <f>'[10]台灣--大陸'!F40+[10]出口大陸試算!F40</f>
        <v>1384965</v>
      </c>
      <c r="G40" s="16">
        <v>1349810</v>
      </c>
      <c r="H40" s="59">
        <f t="shared" si="7"/>
        <v>2.6044406249768486E-2</v>
      </c>
      <c r="I40" s="2"/>
      <c r="J40" s="2"/>
    </row>
    <row r="41" spans="1:10">
      <c r="A41" s="18" t="s">
        <v>3</v>
      </c>
      <c r="B41" s="17" t="s">
        <v>2</v>
      </c>
      <c r="C41" s="16">
        <f>'[10]台灣--大陸'!C41+[10]出口大陸試算!C41</f>
        <v>20796</v>
      </c>
      <c r="D41" s="16">
        <v>18155</v>
      </c>
      <c r="E41" s="59">
        <f t="shared" si="6"/>
        <v>0.14546956761222804</v>
      </c>
      <c r="F41" s="16">
        <f>'[10]台灣--大陸'!F41+[10]出口大陸試算!F41</f>
        <v>169217</v>
      </c>
      <c r="G41" s="16">
        <v>139300</v>
      </c>
      <c r="H41" s="59">
        <f t="shared" si="7"/>
        <v>0.21476669059583633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1370393</v>
      </c>
      <c r="D42" s="58">
        <f>SUM(D20:D41)</f>
        <v>1289513</v>
      </c>
      <c r="E42" s="57">
        <f t="shared" si="6"/>
        <v>6.2721352944871439E-2</v>
      </c>
      <c r="F42" s="58">
        <f>SUM(F20:F41)</f>
        <v>28892799</v>
      </c>
      <c r="G42" s="58">
        <f>SUM(G20:G41)</f>
        <v>24595584</v>
      </c>
      <c r="H42" s="57">
        <f t="shared" si="7"/>
        <v>0.17471490004059265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51181102362204722" right="0.31496062992125984" top="0.35433070866141736" bottom="0.35433070866141736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FECE-9A12-4010-9C9B-7DE77E78F3D6}">
  <sheetPr>
    <tabColor rgb="FFFFC000"/>
  </sheetPr>
  <dimension ref="A1:K44"/>
  <sheetViews>
    <sheetView workbookViewId="0">
      <selection activeCell="I24" sqref="I24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252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248</v>
      </c>
      <c r="D3" s="33" t="s">
        <v>247</v>
      </c>
      <c r="E3" s="29" t="s">
        <v>97</v>
      </c>
      <c r="F3" s="62" t="s">
        <v>246</v>
      </c>
      <c r="G3" s="62" t="s">
        <v>245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'[1]台灣--大陸'!D5+[1]自大陸進口試算!C5</f>
        <v>67363</v>
      </c>
      <c r="D5" s="16">
        <v>153609</v>
      </c>
      <c r="E5" s="60">
        <f t="shared" ref="E5:E11" si="0">(C5-D5)/D5</f>
        <v>-0.56146449752293159</v>
      </c>
      <c r="F5" s="16">
        <f>'[1]台灣--大陸'!G5+[1]自大陸進口試算!F5</f>
        <v>4074463</v>
      </c>
      <c r="G5" s="16">
        <v>8256138</v>
      </c>
      <c r="H5" s="60">
        <f t="shared" ref="H5:H11" si="1">(F5-G5)/G5</f>
        <v>-0.5064928662771867</v>
      </c>
      <c r="I5" s="47">
        <f t="shared" ref="I5:J11" si="2">F5/C5</f>
        <v>60.485177322862697</v>
      </c>
      <c r="J5" s="47">
        <f t="shared" si="2"/>
        <v>53.747749155322929</v>
      </c>
      <c r="K5" s="59">
        <f t="shared" ref="K5:K11" si="3">(I5-J5)/J5</f>
        <v>0.12535275008576846</v>
      </c>
    </row>
    <row r="6" spans="1:11">
      <c r="A6" s="53" t="s">
        <v>71</v>
      </c>
      <c r="B6" s="52" t="s">
        <v>70</v>
      </c>
      <c r="C6" s="16">
        <f>'[1]台灣--大陸'!D6+[1]自大陸進口試算!C6</f>
        <v>62514</v>
      </c>
      <c r="D6" s="16">
        <v>75958</v>
      </c>
      <c r="E6" s="60">
        <f t="shared" si="0"/>
        <v>-0.17699254851365229</v>
      </c>
      <c r="F6" s="16">
        <f>'[1]台灣--大陸'!G6+[1]自大陸進口試算!F6</f>
        <v>4016542</v>
      </c>
      <c r="G6" s="16">
        <v>4104373</v>
      </c>
      <c r="H6" s="60">
        <f t="shared" si="1"/>
        <v>-2.1399370866146912E-2</v>
      </c>
      <c r="I6" s="47">
        <f t="shared" si="2"/>
        <v>64.250279937294053</v>
      </c>
      <c r="J6" s="47">
        <f t="shared" si="2"/>
        <v>54.034769214565941</v>
      </c>
      <c r="K6" s="59">
        <f t="shared" si="3"/>
        <v>0.18905439721901054</v>
      </c>
    </row>
    <row r="7" spans="1:11">
      <c r="A7" s="49" t="s">
        <v>69</v>
      </c>
      <c r="B7" s="51" t="s">
        <v>68</v>
      </c>
      <c r="C7" s="16">
        <f>'[1]台灣--大陸'!D7+[1]自大陸進口試算!C7</f>
        <v>93551</v>
      </c>
      <c r="D7" s="16">
        <v>100888</v>
      </c>
      <c r="E7" s="60">
        <f t="shared" si="0"/>
        <v>-7.2724209023868058E-2</v>
      </c>
      <c r="F7" s="16">
        <f>'[1]台灣--大陸'!G7+[1]自大陸進口試算!F7</f>
        <v>3652316</v>
      </c>
      <c r="G7" s="16">
        <v>3465678</v>
      </c>
      <c r="H7" s="59">
        <f t="shared" si="1"/>
        <v>5.3853243146074162E-2</v>
      </c>
      <c r="I7" s="47">
        <f t="shared" si="2"/>
        <v>39.040908167737385</v>
      </c>
      <c r="J7" s="47">
        <f t="shared" si="2"/>
        <v>34.351736579176908</v>
      </c>
      <c r="K7" s="59">
        <f t="shared" si="3"/>
        <v>0.13650464446688049</v>
      </c>
    </row>
    <row r="8" spans="1:11">
      <c r="A8" s="49" t="s">
        <v>67</v>
      </c>
      <c r="B8" s="51" t="s">
        <v>66</v>
      </c>
      <c r="C8" s="16">
        <f>'[1]台灣--大陸'!D8+[1]自大陸進口試算!C8</f>
        <v>107138</v>
      </c>
      <c r="D8" s="16">
        <v>224035</v>
      </c>
      <c r="E8" s="60">
        <f t="shared" si="0"/>
        <v>-0.52178007900551249</v>
      </c>
      <c r="F8" s="16">
        <f>'[1]台灣--大陸'!G8+[1]自大陸進口試算!F8</f>
        <v>7562338</v>
      </c>
      <c r="G8" s="16">
        <v>15630328</v>
      </c>
      <c r="H8" s="60">
        <f t="shared" si="1"/>
        <v>-0.51617534833562029</v>
      </c>
      <c r="I8" s="47">
        <f t="shared" si="2"/>
        <v>70.585021187627177</v>
      </c>
      <c r="J8" s="47">
        <f t="shared" si="2"/>
        <v>69.767348851741914</v>
      </c>
      <c r="K8" s="59">
        <f t="shared" si="3"/>
        <v>1.1719985771895178E-2</v>
      </c>
    </row>
    <row r="9" spans="1:11">
      <c r="A9" s="49" t="s">
        <v>65</v>
      </c>
      <c r="B9" s="51" t="s">
        <v>64</v>
      </c>
      <c r="C9" s="16">
        <f>'[1]台灣--大陸'!D9+[1]自大陸進口試算!C9</f>
        <v>20262</v>
      </c>
      <c r="D9" s="16">
        <v>24397</v>
      </c>
      <c r="E9" s="60">
        <f t="shared" si="0"/>
        <v>-0.16948805180964874</v>
      </c>
      <c r="F9" s="16">
        <f>'[1]台灣--大陸'!G9+[1]自大陸進口試算!F9</f>
        <v>2074295</v>
      </c>
      <c r="G9" s="16">
        <v>2294374</v>
      </c>
      <c r="H9" s="60">
        <f t="shared" si="1"/>
        <v>-9.5921153220878547E-2</v>
      </c>
      <c r="I9" s="47">
        <f t="shared" si="2"/>
        <v>102.3736551179548</v>
      </c>
      <c r="J9" s="47">
        <f t="shared" si="2"/>
        <v>94.043284010329145</v>
      </c>
      <c r="K9" s="59">
        <f t="shared" si="3"/>
        <v>8.8580180874061082E-2</v>
      </c>
    </row>
    <row r="10" spans="1:11">
      <c r="A10" s="49" t="s">
        <v>63</v>
      </c>
      <c r="B10" s="51" t="s">
        <v>62</v>
      </c>
      <c r="C10" s="16">
        <f>'[1]台灣--大陸'!D10+[1]自大陸進口試算!C10</f>
        <v>17190</v>
      </c>
      <c r="D10" s="16">
        <v>19227</v>
      </c>
      <c r="E10" s="60">
        <f t="shared" si="0"/>
        <v>-0.1059447651739741</v>
      </c>
      <c r="F10" s="16">
        <f>'[1]台灣--大陸'!G10+[1]自大陸進口試算!F10</f>
        <v>2602556</v>
      </c>
      <c r="G10" s="16">
        <v>3532404</v>
      </c>
      <c r="H10" s="60">
        <f t="shared" si="1"/>
        <v>-0.26323376374842744</v>
      </c>
      <c r="I10" s="47">
        <f t="shared" si="2"/>
        <v>151.39941826643397</v>
      </c>
      <c r="J10" s="47">
        <f t="shared" si="2"/>
        <v>183.7210173193946</v>
      </c>
      <c r="K10" s="60">
        <f t="shared" si="3"/>
        <v>-0.17592760765509102</v>
      </c>
    </row>
    <row r="11" spans="1:11" ht="17.25" thickBot="1">
      <c r="A11" s="46" t="s">
        <v>61</v>
      </c>
      <c r="B11" s="50" t="s">
        <v>60</v>
      </c>
      <c r="C11" s="43">
        <f>SUM(C5:C10)</f>
        <v>368018</v>
      </c>
      <c r="D11" s="43">
        <f>SUM(D5:D10)</f>
        <v>598114</v>
      </c>
      <c r="E11" s="73">
        <f t="shared" si="0"/>
        <v>-0.38470258178206829</v>
      </c>
      <c r="F11" s="43">
        <f>SUM(F5:F10)</f>
        <v>23982510</v>
      </c>
      <c r="G11" s="43">
        <f>SUM(G5:G10)</f>
        <v>37283295</v>
      </c>
      <c r="H11" s="73">
        <f t="shared" si="1"/>
        <v>-0.3567491821739468</v>
      </c>
      <c r="I11" s="42">
        <f t="shared" si="2"/>
        <v>65.166676629947446</v>
      </c>
      <c r="J11" s="42">
        <f t="shared" si="2"/>
        <v>62.334763941322223</v>
      </c>
      <c r="K11" s="72">
        <f t="shared" si="3"/>
        <v>4.5430711685873981E-2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'[1]台灣--大陸'!D13+[1]自大陸進口試算!C13</f>
        <v>4890</v>
      </c>
      <c r="D13" s="16">
        <v>13928</v>
      </c>
      <c r="E13" s="60">
        <f>(C13-D13)/D13</f>
        <v>-0.64890867317633549</v>
      </c>
      <c r="F13" s="16">
        <f>'[1]台灣--大陸'!G13+[1]自大陸進口試算!F13</f>
        <v>528358</v>
      </c>
      <c r="G13" s="16">
        <v>1470160</v>
      </c>
      <c r="H13" s="60">
        <f>(F13-G13)/G13</f>
        <v>-0.64061190618708164</v>
      </c>
      <c r="I13" s="47">
        <f>F13/C13</f>
        <v>108.04867075664622</v>
      </c>
      <c r="J13" s="47">
        <f>G13/D13</f>
        <v>105.55427914991384</v>
      </c>
      <c r="K13" s="59">
        <f>(I13-J13)/J13</f>
        <v>2.3631364136263107E-2</v>
      </c>
    </row>
    <row r="14" spans="1:11" ht="17.25" thickBot="1">
      <c r="A14" s="46" t="s">
        <v>1</v>
      </c>
      <c r="B14" s="45" t="s">
        <v>89</v>
      </c>
      <c r="C14" s="43">
        <f>C11+C13</f>
        <v>372908</v>
      </c>
      <c r="D14" s="43">
        <f>D11+D13</f>
        <v>612042</v>
      </c>
      <c r="E14" s="73">
        <f>(C14-D14)/D14</f>
        <v>-0.39071501628973176</v>
      </c>
      <c r="F14" s="43">
        <f>F11+F13</f>
        <v>24510868</v>
      </c>
      <c r="G14" s="43">
        <f>G11+G13</f>
        <v>38753455</v>
      </c>
      <c r="H14" s="73">
        <f>(F14-G14)/G14</f>
        <v>-0.36751786389110341</v>
      </c>
      <c r="I14" s="42">
        <f>F14/C14</f>
        <v>65.728994819097466</v>
      </c>
      <c r="J14" s="42">
        <f>G14/D14</f>
        <v>63.31829351580447</v>
      </c>
      <c r="K14" s="72">
        <f>(I14-J14)/J14</f>
        <v>3.8072745954394305E-2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251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248</v>
      </c>
      <c r="D18" s="33" t="s">
        <v>247</v>
      </c>
      <c r="E18" s="29" t="s">
        <v>97</v>
      </c>
      <c r="F18" s="62" t="s">
        <v>246</v>
      </c>
      <c r="G18" s="62" t="s">
        <v>245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'[1]台灣--大陸'!D20+[1]自大陸進口試算!C20</f>
        <v>47577</v>
      </c>
      <c r="D20" s="16">
        <v>57349</v>
      </c>
      <c r="E20" s="60">
        <f t="shared" ref="E20:E42" si="4">(C20-D20)/D20</f>
        <v>-0.17039529895900538</v>
      </c>
      <c r="F20" s="16">
        <f>'[1]台灣--大陸'!G20+[1]自大陸進口試算!F20</f>
        <v>1347851</v>
      </c>
      <c r="G20" s="16">
        <v>1267866</v>
      </c>
      <c r="H20" s="59">
        <f t="shared" ref="H20:H42" si="5">(F20-G20)/G20</f>
        <v>6.3086319847681066E-2</v>
      </c>
      <c r="I20" s="2"/>
      <c r="J20" s="2"/>
    </row>
    <row r="21" spans="1:10">
      <c r="A21" s="18" t="s">
        <v>43</v>
      </c>
      <c r="B21" s="17" t="s">
        <v>42</v>
      </c>
      <c r="C21" s="16">
        <f>'[1]台灣--大陸'!D21+[1]自大陸進口試算!C21</f>
        <v>21560</v>
      </c>
      <c r="D21" s="16">
        <v>40025</v>
      </c>
      <c r="E21" s="60">
        <f t="shared" si="4"/>
        <v>-0.46133666458463463</v>
      </c>
      <c r="F21" s="16">
        <f>'[1]台灣--大陸'!G21+[1]自大陸進口試算!F21</f>
        <v>878524</v>
      </c>
      <c r="G21" s="16">
        <v>849218</v>
      </c>
      <c r="H21" s="59">
        <f t="shared" si="5"/>
        <v>3.450939570287017E-2</v>
      </c>
      <c r="I21" s="2"/>
      <c r="J21" s="2"/>
    </row>
    <row r="22" spans="1:10">
      <c r="A22" s="18" t="s">
        <v>41</v>
      </c>
      <c r="B22" s="17" t="s">
        <v>40</v>
      </c>
      <c r="C22" s="16">
        <f>'[1]台灣--大陸'!D22+[1]自大陸進口試算!C22</f>
        <v>7958662</v>
      </c>
      <c r="D22" s="16">
        <v>8359219</v>
      </c>
      <c r="E22" s="60">
        <f t="shared" si="4"/>
        <v>-4.7917993295785166E-2</v>
      </c>
      <c r="F22" s="16">
        <f>'[1]台灣--大陸'!G22+[1]自大陸進口試算!F22</f>
        <v>313269804</v>
      </c>
      <c r="G22" s="16">
        <v>285873144</v>
      </c>
      <c r="H22" s="59">
        <f t="shared" si="5"/>
        <v>9.5835025342569435E-2</v>
      </c>
      <c r="I22" s="2"/>
      <c r="J22" s="2"/>
    </row>
    <row r="23" spans="1:10">
      <c r="A23" s="18" t="s">
        <v>39</v>
      </c>
      <c r="B23" s="17" t="s">
        <v>38</v>
      </c>
      <c r="C23" s="16">
        <f>'[1]台灣--大陸'!D23+[1]自大陸進口試算!C23</f>
        <v>938300</v>
      </c>
      <c r="D23" s="16">
        <v>820034</v>
      </c>
      <c r="E23" s="59">
        <f t="shared" si="4"/>
        <v>0.14422084937941598</v>
      </c>
      <c r="F23" s="16">
        <f>'[1]台灣--大陸'!G23+[1]自大陸進口試算!F23</f>
        <v>39319942</v>
      </c>
      <c r="G23" s="16">
        <v>25488810</v>
      </c>
      <c r="H23" s="59">
        <f t="shared" si="5"/>
        <v>0.54263545453867801</v>
      </c>
      <c r="I23" s="2"/>
      <c r="J23" s="2"/>
    </row>
    <row r="24" spans="1:10">
      <c r="A24" s="18" t="s">
        <v>37</v>
      </c>
      <c r="B24" s="17" t="s">
        <v>36</v>
      </c>
      <c r="C24" s="16">
        <f>'[1]台灣--大陸'!D24+[1]自大陸進口試算!C24</f>
        <v>38061</v>
      </c>
      <c r="D24" s="16">
        <v>34689</v>
      </c>
      <c r="E24" s="59">
        <f t="shared" si="4"/>
        <v>9.7206607281847268E-2</v>
      </c>
      <c r="F24" s="16">
        <f>'[1]台灣--大陸'!G24+[1]自大陸進口試算!F24</f>
        <v>176891</v>
      </c>
      <c r="G24" s="16">
        <v>194946</v>
      </c>
      <c r="H24" s="60">
        <f t="shared" si="5"/>
        <v>-9.2615390928770025E-2</v>
      </c>
      <c r="I24" s="2"/>
      <c r="J24" s="2"/>
    </row>
    <row r="25" spans="1:10">
      <c r="A25" s="18" t="s">
        <v>35</v>
      </c>
      <c r="B25" s="17" t="s">
        <v>34</v>
      </c>
      <c r="C25" s="16">
        <f>'[1]台灣--大陸'!D25+[1]自大陸進口試算!C25</f>
        <v>304956</v>
      </c>
      <c r="D25" s="16">
        <v>203501</v>
      </c>
      <c r="E25" s="59">
        <f t="shared" si="4"/>
        <v>0.49854791868344628</v>
      </c>
      <c r="F25" s="16">
        <f>'[1]台灣--大陸'!G25+[1]自大陸進口試算!F25</f>
        <v>1711643</v>
      </c>
      <c r="G25" s="16">
        <v>1865348</v>
      </c>
      <c r="H25" s="60">
        <f t="shared" si="5"/>
        <v>-8.240017412300546E-2</v>
      </c>
      <c r="I25" s="2"/>
      <c r="J25" s="2"/>
    </row>
    <row r="26" spans="1:10">
      <c r="A26" s="18" t="s">
        <v>33</v>
      </c>
      <c r="B26" s="17" t="s">
        <v>32</v>
      </c>
      <c r="C26" s="16">
        <f>'[1]台灣--大陸'!D26+[1]自大陸進口試算!C26</f>
        <v>1080401</v>
      </c>
      <c r="D26" s="16">
        <v>1005375</v>
      </c>
      <c r="E26" s="59">
        <f t="shared" si="4"/>
        <v>7.4624891209747607E-2</v>
      </c>
      <c r="F26" s="16">
        <f>'[1]台灣--大陸'!G26+[1]自大陸進口試算!F26</f>
        <v>12651843</v>
      </c>
      <c r="G26" s="16">
        <v>10404049</v>
      </c>
      <c r="H26" s="59">
        <f t="shared" si="5"/>
        <v>0.2160499244092372</v>
      </c>
      <c r="I26" s="2"/>
      <c r="J26" s="2"/>
    </row>
    <row r="27" spans="1:10">
      <c r="A27" s="18" t="s">
        <v>31</v>
      </c>
      <c r="B27" s="17" t="s">
        <v>30</v>
      </c>
      <c r="C27" s="16">
        <f>'[1]台灣--大陸'!D27+[1]自大陸進口試算!C27</f>
        <v>499583</v>
      </c>
      <c r="D27" s="16">
        <v>305001</v>
      </c>
      <c r="E27" s="59">
        <f t="shared" si="4"/>
        <v>0.63797167878138106</v>
      </c>
      <c r="F27" s="16">
        <f>'[1]台灣--大陸'!G27+[1]自大陸進口試算!F27</f>
        <v>4113661</v>
      </c>
      <c r="G27" s="16">
        <v>2724560</v>
      </c>
      <c r="H27" s="59">
        <f t="shared" si="5"/>
        <v>0.50984415832281171</v>
      </c>
      <c r="I27" s="2"/>
      <c r="J27" s="2"/>
    </row>
    <row r="28" spans="1:10">
      <c r="A28" s="18" t="s">
        <v>29</v>
      </c>
      <c r="B28" s="17" t="s">
        <v>28</v>
      </c>
      <c r="C28" s="16">
        <f>'[1]台灣--大陸'!D28+[1]自大陸進口試算!C28</f>
        <v>39090</v>
      </c>
      <c r="D28" s="16">
        <v>64961</v>
      </c>
      <c r="E28" s="60">
        <f t="shared" si="4"/>
        <v>-0.39825433721771525</v>
      </c>
      <c r="F28" s="16">
        <f>'[1]台灣--大陸'!G28+[1]自大陸進口試算!F28</f>
        <v>580836</v>
      </c>
      <c r="G28" s="16">
        <v>635723</v>
      </c>
      <c r="H28" s="60">
        <f t="shared" si="5"/>
        <v>-8.6337917615061904E-2</v>
      </c>
      <c r="I28" s="2"/>
      <c r="J28" s="2"/>
    </row>
    <row r="29" spans="1:10">
      <c r="A29" s="18" t="s">
        <v>27</v>
      </c>
      <c r="B29" s="17" t="s">
        <v>26</v>
      </c>
      <c r="C29" s="16">
        <f>'[1]台灣--大陸'!D29+[1]自大陸進口試算!C29</f>
        <v>1767182</v>
      </c>
      <c r="D29" s="16">
        <v>1434810</v>
      </c>
      <c r="E29" s="59">
        <f t="shared" si="4"/>
        <v>0.23164878973522626</v>
      </c>
      <c r="F29" s="16">
        <f>'[1]台灣--大陸'!G29+[1]自大陸進口試算!F29</f>
        <v>16022503</v>
      </c>
      <c r="G29" s="16">
        <v>12849254</v>
      </c>
      <c r="H29" s="59">
        <f t="shared" si="5"/>
        <v>0.24695978459138562</v>
      </c>
      <c r="I29" s="2"/>
      <c r="J29" s="2"/>
    </row>
    <row r="30" spans="1:10">
      <c r="A30" s="18" t="s">
        <v>25</v>
      </c>
      <c r="B30" s="17" t="s">
        <v>24</v>
      </c>
      <c r="C30" s="16">
        <f>'[1]台灣--大陸'!D30+[1]自大陸進口試算!C30</f>
        <v>1391180</v>
      </c>
      <c r="D30" s="16">
        <v>1525066</v>
      </c>
      <c r="E30" s="60">
        <f t="shared" si="4"/>
        <v>-8.7790298911653658E-2</v>
      </c>
      <c r="F30" s="16">
        <f>'[1]台灣--大陸'!G30+[1]自大陸進口試算!F30</f>
        <v>13536528</v>
      </c>
      <c r="G30" s="16">
        <v>16139469</v>
      </c>
      <c r="H30" s="60">
        <f t="shared" si="5"/>
        <v>-0.16127798256559742</v>
      </c>
      <c r="I30" s="2"/>
      <c r="J30" s="2"/>
    </row>
    <row r="31" spans="1:10">
      <c r="A31" s="18" t="s">
        <v>23</v>
      </c>
      <c r="B31" s="17" t="s">
        <v>22</v>
      </c>
      <c r="C31" s="16">
        <f>'[1]台灣--大陸'!D31+[1]自大陸進口試算!C31</f>
        <v>602119</v>
      </c>
      <c r="D31" s="16">
        <v>733021</v>
      </c>
      <c r="E31" s="60">
        <f t="shared" si="4"/>
        <v>-0.17857878560095822</v>
      </c>
      <c r="F31" s="16">
        <f>'[1]台灣--大陸'!G31+[1]自大陸進口試算!F31</f>
        <v>2590217</v>
      </c>
      <c r="G31" s="16">
        <v>4766103</v>
      </c>
      <c r="H31" s="60">
        <f t="shared" si="5"/>
        <v>-0.45653356631193243</v>
      </c>
      <c r="I31" s="2"/>
      <c r="J31" s="2"/>
    </row>
    <row r="32" spans="1:10">
      <c r="A32" s="18" t="s">
        <v>21</v>
      </c>
      <c r="B32" s="17" t="s">
        <v>20</v>
      </c>
      <c r="C32" s="16">
        <f>'[1]台灣--大陸'!D32+[1]自大陸進口試算!C32</f>
        <v>1744851</v>
      </c>
      <c r="D32" s="16">
        <v>1907679</v>
      </c>
      <c r="E32" s="60">
        <f t="shared" si="4"/>
        <v>-8.535398250963605E-2</v>
      </c>
      <c r="F32" s="16">
        <f>'[1]台灣--大陸'!G32+[1]自大陸進口試算!F32</f>
        <v>10847099</v>
      </c>
      <c r="G32" s="16">
        <v>10604557</v>
      </c>
      <c r="H32" s="59">
        <f t="shared" si="5"/>
        <v>2.2871488172490375E-2</v>
      </c>
      <c r="I32" s="2"/>
      <c r="J32" s="2"/>
    </row>
    <row r="33" spans="1:10">
      <c r="A33" s="18" t="s">
        <v>19</v>
      </c>
      <c r="B33" s="17" t="s">
        <v>18</v>
      </c>
      <c r="C33" s="16">
        <f>'[1]台灣--大陸'!D33+[1]自大陸進口試算!C33</f>
        <v>1426500</v>
      </c>
      <c r="D33" s="16">
        <v>1527797</v>
      </c>
      <c r="E33" s="60">
        <f t="shared" si="4"/>
        <v>-6.6302656701119331E-2</v>
      </c>
      <c r="F33" s="16">
        <f>'[1]台灣--大陸'!G33+[1]自大陸進口試算!F33</f>
        <v>4288689</v>
      </c>
      <c r="G33" s="16">
        <v>4168943</v>
      </c>
      <c r="H33" s="59">
        <f t="shared" si="5"/>
        <v>2.8723347860596798E-2</v>
      </c>
      <c r="I33" s="2"/>
      <c r="J33" s="2"/>
    </row>
    <row r="34" spans="1:10">
      <c r="A34" s="18" t="s">
        <v>17</v>
      </c>
      <c r="B34" s="17" t="s">
        <v>16</v>
      </c>
      <c r="C34" s="16">
        <f>'[1]台灣--大陸'!D34+[1]自大陸進口試算!C34</f>
        <v>310493</v>
      </c>
      <c r="D34" s="16">
        <v>566849</v>
      </c>
      <c r="E34" s="60">
        <f t="shared" si="4"/>
        <v>-0.45224742391712786</v>
      </c>
      <c r="F34" s="16">
        <f>'[1]台灣--大陸'!G34+[1]自大陸進口試算!F34</f>
        <v>3104619</v>
      </c>
      <c r="G34" s="16">
        <v>4648194</v>
      </c>
      <c r="H34" s="60">
        <f t="shared" si="5"/>
        <v>-0.33208058871897345</v>
      </c>
      <c r="I34" s="2"/>
      <c r="J34" s="2"/>
    </row>
    <row r="35" spans="1:10">
      <c r="A35" s="18" t="s">
        <v>15</v>
      </c>
      <c r="B35" s="17" t="s">
        <v>14</v>
      </c>
      <c r="C35" s="16">
        <f>'[1]台灣--大陸'!D35+[1]自大陸進口試算!C35</f>
        <v>188028</v>
      </c>
      <c r="D35" s="16">
        <v>147367</v>
      </c>
      <c r="E35" s="59">
        <f t="shared" si="4"/>
        <v>0.27591658919568152</v>
      </c>
      <c r="F35" s="16">
        <f>'[1]台灣--大陸'!G35+[1]自大陸進口試算!F35</f>
        <v>1166755</v>
      </c>
      <c r="G35" s="16">
        <v>749685</v>
      </c>
      <c r="H35" s="59">
        <f t="shared" si="5"/>
        <v>0.55632699066941449</v>
      </c>
      <c r="I35" s="2"/>
      <c r="J35" s="2"/>
    </row>
    <row r="36" spans="1:10">
      <c r="A36" s="18" t="s">
        <v>13</v>
      </c>
      <c r="B36" s="17" t="s">
        <v>12</v>
      </c>
      <c r="C36" s="16">
        <f>'[1]台灣--大陸'!D36+[1]自大陸進口試算!C36</f>
        <v>63202</v>
      </c>
      <c r="D36" s="16">
        <v>170100</v>
      </c>
      <c r="E36" s="60">
        <f t="shared" si="4"/>
        <v>-0.6284420928865373</v>
      </c>
      <c r="F36" s="16">
        <f>'[1]台灣--大陸'!G36+[1]自大陸進口試算!F36</f>
        <v>154882</v>
      </c>
      <c r="G36" s="16">
        <v>384025</v>
      </c>
      <c r="H36" s="60">
        <f t="shared" si="5"/>
        <v>-0.59668771564351275</v>
      </c>
      <c r="I36" s="2"/>
      <c r="J36" s="2"/>
    </row>
    <row r="37" spans="1:10">
      <c r="A37" s="18" t="s">
        <v>11</v>
      </c>
      <c r="B37" s="17" t="s">
        <v>10</v>
      </c>
      <c r="C37" s="16">
        <f>'[1]台灣--大陸'!D37+[1]自大陸進口試算!C37</f>
        <v>457717</v>
      </c>
      <c r="D37" s="16">
        <v>521120</v>
      </c>
      <c r="E37" s="60">
        <f t="shared" si="4"/>
        <v>-0.12166679459625422</v>
      </c>
      <c r="F37" s="16">
        <f>'[1]台灣--大陸'!G37+[1]自大陸進口試算!F37</f>
        <v>4591386</v>
      </c>
      <c r="G37" s="16">
        <v>5193126</v>
      </c>
      <c r="H37" s="60">
        <f t="shared" si="5"/>
        <v>-0.115872405175611</v>
      </c>
      <c r="I37" s="2"/>
      <c r="J37" s="2"/>
    </row>
    <row r="38" spans="1:10">
      <c r="A38" s="18" t="s">
        <v>9</v>
      </c>
      <c r="B38" s="17" t="s">
        <v>8</v>
      </c>
      <c r="C38" s="16">
        <f>'[1]台灣--大陸'!D38+[1]自大陸進口試算!C38</f>
        <v>694057</v>
      </c>
      <c r="D38" s="16">
        <v>775740</v>
      </c>
      <c r="E38" s="60">
        <f t="shared" si="4"/>
        <v>-0.10529687781988811</v>
      </c>
      <c r="F38" s="16">
        <f>'[1]台灣--大陸'!G38+[1]自大陸進口試算!F38</f>
        <v>10400724</v>
      </c>
      <c r="G38" s="16">
        <v>11139461</v>
      </c>
      <c r="H38" s="60">
        <f t="shared" si="5"/>
        <v>-6.6317122525048566E-2</v>
      </c>
      <c r="I38" s="2"/>
      <c r="J38" s="2"/>
    </row>
    <row r="39" spans="1:10">
      <c r="A39" s="18" t="s">
        <v>7</v>
      </c>
      <c r="B39" s="17" t="s">
        <v>6</v>
      </c>
      <c r="C39" s="16">
        <f>'[1]台灣--大陸'!D39+[1]自大陸進口試算!C39</f>
        <v>599456</v>
      </c>
      <c r="D39" s="16">
        <v>592400</v>
      </c>
      <c r="E39" s="59">
        <f t="shared" si="4"/>
        <v>1.1910871033085753E-2</v>
      </c>
      <c r="F39" s="16">
        <f>'[1]台灣--大陸'!G39+[1]自大陸進口試算!F39</f>
        <v>8159972</v>
      </c>
      <c r="G39" s="16">
        <v>7808867</v>
      </c>
      <c r="H39" s="59">
        <f t="shared" si="5"/>
        <v>4.4962348571181962E-2</v>
      </c>
      <c r="I39" s="2"/>
      <c r="J39" s="2"/>
    </row>
    <row r="40" spans="1:10">
      <c r="A40" s="18" t="s">
        <v>5</v>
      </c>
      <c r="B40" s="17" t="s">
        <v>4</v>
      </c>
      <c r="C40" s="16">
        <f>'[1]台灣--大陸'!D40+[1]自大陸進口試算!C40</f>
        <v>1338164</v>
      </c>
      <c r="D40" s="16">
        <v>1455301</v>
      </c>
      <c r="E40" s="60">
        <f t="shared" si="4"/>
        <v>-8.0489878038976129E-2</v>
      </c>
      <c r="F40" s="16">
        <f>'[1]台灣--大陸'!G40+[1]自大陸進口試算!F40</f>
        <v>6819273</v>
      </c>
      <c r="G40" s="16">
        <v>7456749</v>
      </c>
      <c r="H40" s="60">
        <f t="shared" si="5"/>
        <v>-8.5489802593596759E-2</v>
      </c>
      <c r="I40" s="2"/>
      <c r="J40" s="2"/>
    </row>
    <row r="41" spans="1:10">
      <c r="A41" s="18" t="s">
        <v>3</v>
      </c>
      <c r="B41" s="17" t="s">
        <v>2</v>
      </c>
      <c r="C41" s="16">
        <f>'[1]台灣--大陸'!D41+[1]自大陸進口試算!C41</f>
        <v>343244</v>
      </c>
      <c r="D41" s="16">
        <v>353853</v>
      </c>
      <c r="E41" s="60">
        <f t="shared" si="4"/>
        <v>-2.9981376447281782E-2</v>
      </c>
      <c r="F41" s="16">
        <f>'[1]台灣--大陸'!G41+[1]自大陸進口試算!F41</f>
        <v>1570497</v>
      </c>
      <c r="G41" s="16">
        <v>1622229</v>
      </c>
      <c r="H41" s="60">
        <f t="shared" si="5"/>
        <v>-3.188945580432849E-2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21854383</v>
      </c>
      <c r="D42" s="58">
        <f>SUM(D20:D41)</f>
        <v>22601257</v>
      </c>
      <c r="E42" s="82">
        <f t="shared" si="4"/>
        <v>-3.3045684140488293E-2</v>
      </c>
      <c r="F42" s="58">
        <f>SUM(F20:F41)</f>
        <v>457304139</v>
      </c>
      <c r="G42" s="58">
        <f>SUM(G20:G41)</f>
        <v>416834326</v>
      </c>
      <c r="H42" s="57">
        <f t="shared" si="5"/>
        <v>9.7088484502593483E-2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15748031496062992" header="0.31496062992125984" footer="0.31496062992125984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A98C-85F7-4F8A-9C07-3CD84D5FD6D7}">
  <sheetPr>
    <tabColor rgb="FF7030A0"/>
    <pageSetUpPr fitToPage="1"/>
  </sheetPr>
  <dimension ref="A1:K44"/>
  <sheetViews>
    <sheetView workbookViewId="0">
      <selection activeCell="I25" sqref="I25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126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122</v>
      </c>
      <c r="D3" s="33" t="s">
        <v>121</v>
      </c>
      <c r="E3" s="29" t="s">
        <v>97</v>
      </c>
      <c r="F3" s="62" t="s">
        <v>120</v>
      </c>
      <c r="G3" s="62" t="s">
        <v>119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'[10]台灣--大陸'!D5+[10]自大陸進口試算!C5</f>
        <v>21559</v>
      </c>
      <c r="D5" s="16">
        <v>42292</v>
      </c>
      <c r="E5" s="60">
        <f t="shared" ref="E5:E11" si="0">(C5-D5)/D5</f>
        <v>-0.49023455972760804</v>
      </c>
      <c r="F5" s="16">
        <f>'[10]台灣--大陸'!G5+[10]自大陸進口試算!F5</f>
        <v>1244470</v>
      </c>
      <c r="G5" s="16">
        <v>2287131</v>
      </c>
      <c r="H5" s="60">
        <f t="shared" ref="H5:H11" si="1">(F5-G5)/G5</f>
        <v>-0.45588162636945589</v>
      </c>
      <c r="I5" s="47">
        <f t="shared" ref="I5:J11" si="2">F5/C5</f>
        <v>57.72392040447145</v>
      </c>
      <c r="J5" s="47">
        <f t="shared" si="2"/>
        <v>54.079518585075192</v>
      </c>
      <c r="K5" s="59">
        <f t="shared" ref="K5:K11" si="3">(I5-J5)/J5</f>
        <v>6.7389686793588352E-2</v>
      </c>
    </row>
    <row r="6" spans="1:11">
      <c r="A6" s="53" t="s">
        <v>71</v>
      </c>
      <c r="B6" s="52" t="s">
        <v>70</v>
      </c>
      <c r="C6" s="16">
        <f>'[10]台灣--大陸'!D6+[10]自大陸進口試算!C6</f>
        <v>7547</v>
      </c>
      <c r="D6" s="16">
        <v>18721</v>
      </c>
      <c r="E6" s="60">
        <f t="shared" si="0"/>
        <v>-0.59686982532984345</v>
      </c>
      <c r="F6" s="16">
        <f>'[10]台灣--大陸'!G6+[10]自大陸進口試算!F6</f>
        <v>737805</v>
      </c>
      <c r="G6" s="16">
        <v>1011711</v>
      </c>
      <c r="H6" s="60">
        <f t="shared" si="1"/>
        <v>-0.27073541752536051</v>
      </c>
      <c r="I6" s="47">
        <f t="shared" si="2"/>
        <v>97.761362130647939</v>
      </c>
      <c r="J6" s="47">
        <f t="shared" si="2"/>
        <v>54.041504193152072</v>
      </c>
      <c r="K6" s="59">
        <f t="shared" si="3"/>
        <v>0.80900520054428604</v>
      </c>
    </row>
    <row r="7" spans="1:11">
      <c r="A7" s="49" t="s">
        <v>69</v>
      </c>
      <c r="B7" s="51" t="s">
        <v>68</v>
      </c>
      <c r="C7" s="16">
        <f>'[10]台灣--大陸'!D7+[10]自大陸進口試算!C7</f>
        <v>28113</v>
      </c>
      <c r="D7" s="16">
        <v>35431</v>
      </c>
      <c r="E7" s="60">
        <f t="shared" si="0"/>
        <v>-0.20654229347181846</v>
      </c>
      <c r="F7" s="16">
        <f>'[10]台灣--大陸'!G7+[10]自大陸進口試算!F7</f>
        <v>1126124</v>
      </c>
      <c r="G7" s="16">
        <v>1159792</v>
      </c>
      <c r="H7" s="60">
        <f t="shared" si="1"/>
        <v>-2.9029343192572461E-2</v>
      </c>
      <c r="I7" s="47">
        <f t="shared" si="2"/>
        <v>40.057055454771813</v>
      </c>
      <c r="J7" s="47">
        <f t="shared" si="2"/>
        <v>32.733820665518898</v>
      </c>
      <c r="K7" s="59">
        <f t="shared" si="3"/>
        <v>0.2237207463217715</v>
      </c>
    </row>
    <row r="8" spans="1:11">
      <c r="A8" s="49" t="s">
        <v>67</v>
      </c>
      <c r="B8" s="51" t="s">
        <v>66</v>
      </c>
      <c r="C8" s="16">
        <f>'[10]台灣--大陸'!D8+[10]自大陸進口試算!C8</f>
        <v>19835</v>
      </c>
      <c r="D8" s="16">
        <v>69359</v>
      </c>
      <c r="E8" s="60">
        <f t="shared" si="0"/>
        <v>-0.71402413529606823</v>
      </c>
      <c r="F8" s="16">
        <f>'[10]台灣--大陸'!G8+[10]自大陸進口試算!F8</f>
        <v>1440773</v>
      </c>
      <c r="G8" s="16">
        <v>3926972</v>
      </c>
      <c r="H8" s="60">
        <f t="shared" si="1"/>
        <v>-0.63310841024585862</v>
      </c>
      <c r="I8" s="47">
        <f t="shared" si="2"/>
        <v>72.637912780438612</v>
      </c>
      <c r="J8" s="47">
        <f t="shared" si="2"/>
        <v>56.618059660606413</v>
      </c>
      <c r="K8" s="59">
        <f t="shared" si="3"/>
        <v>0.28294599313120677</v>
      </c>
    </row>
    <row r="9" spans="1:11">
      <c r="A9" s="49" t="s">
        <v>65</v>
      </c>
      <c r="B9" s="51" t="s">
        <v>64</v>
      </c>
      <c r="C9" s="16">
        <f>'[10]台灣--大陸'!D9+[10]自大陸進口試算!C9</f>
        <v>2026</v>
      </c>
      <c r="D9" s="16">
        <v>8970</v>
      </c>
      <c r="E9" s="60">
        <f t="shared" si="0"/>
        <v>-0.77413600891861767</v>
      </c>
      <c r="F9" s="16">
        <f>'[10]台灣--大陸'!G9+[10]自大陸進口試算!F9</f>
        <v>265597</v>
      </c>
      <c r="G9" s="16">
        <v>739430</v>
      </c>
      <c r="H9" s="60">
        <f t="shared" si="1"/>
        <v>-0.6408084605709804</v>
      </c>
      <c r="I9" s="47">
        <f t="shared" si="2"/>
        <v>131.09427443237908</v>
      </c>
      <c r="J9" s="47">
        <f t="shared" si="2"/>
        <v>82.433667781493867</v>
      </c>
      <c r="K9" s="59">
        <f t="shared" si="3"/>
        <v>0.59030015235849287</v>
      </c>
    </row>
    <row r="10" spans="1:11">
      <c r="A10" s="49" t="s">
        <v>63</v>
      </c>
      <c r="B10" s="51" t="s">
        <v>62</v>
      </c>
      <c r="C10" s="16">
        <f>'[10]台灣--大陸'!D10+[10]自大陸進口試算!C10</f>
        <v>1925</v>
      </c>
      <c r="D10" s="16">
        <v>4909</v>
      </c>
      <c r="E10" s="60">
        <f t="shared" si="0"/>
        <v>-0.60786310857608472</v>
      </c>
      <c r="F10" s="16">
        <f>'[10]台灣--大陸'!G10+[10]自大陸進口試算!F10</f>
        <v>352165</v>
      </c>
      <c r="G10" s="16">
        <v>666919</v>
      </c>
      <c r="H10" s="60">
        <f t="shared" si="1"/>
        <v>-0.47195236602945784</v>
      </c>
      <c r="I10" s="47">
        <f t="shared" si="2"/>
        <v>182.94285714285715</v>
      </c>
      <c r="J10" s="47">
        <f t="shared" si="2"/>
        <v>135.85638622937461</v>
      </c>
      <c r="K10" s="59">
        <f t="shared" si="3"/>
        <v>0.34659004423968404</v>
      </c>
    </row>
    <row r="11" spans="1:11" ht="17.25" thickBot="1">
      <c r="A11" s="46" t="s">
        <v>61</v>
      </c>
      <c r="B11" s="50" t="s">
        <v>60</v>
      </c>
      <c r="C11" s="43">
        <f>SUM(C5:C10)</f>
        <v>81005</v>
      </c>
      <c r="D11" s="43">
        <f>SUM(D5:D10)</f>
        <v>179682</v>
      </c>
      <c r="E11" s="73">
        <f t="shared" si="0"/>
        <v>-0.54917576607562246</v>
      </c>
      <c r="F11" s="43">
        <f>SUM(F5:F10)</f>
        <v>5166934</v>
      </c>
      <c r="G11" s="43">
        <f>SUM(G5:G10)</f>
        <v>9791955</v>
      </c>
      <c r="H11" s="73">
        <f t="shared" si="1"/>
        <v>-0.47232866164111253</v>
      </c>
      <c r="I11" s="42">
        <f t="shared" si="2"/>
        <v>63.785371273378189</v>
      </c>
      <c r="J11" s="42">
        <f t="shared" si="2"/>
        <v>54.496026313153237</v>
      </c>
      <c r="K11" s="72">
        <f t="shared" si="3"/>
        <v>0.17045912497995955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'[10]台灣--大陸'!D13+[10]自大陸進口試算!C13</f>
        <v>1633</v>
      </c>
      <c r="D13" s="16">
        <v>379</v>
      </c>
      <c r="E13" s="59">
        <f>(C13-D13)/D13</f>
        <v>3.3087071240105539</v>
      </c>
      <c r="F13" s="16">
        <f>'[10]台灣--大陸'!G13+[10]自大陸進口試算!F13</f>
        <v>125245</v>
      </c>
      <c r="G13" s="16">
        <v>37465</v>
      </c>
      <c r="H13" s="59">
        <f>(F13-G13)/G13</f>
        <v>2.3429867876684907</v>
      </c>
      <c r="I13" s="47">
        <f>F13/C13</f>
        <v>76.696264543784451</v>
      </c>
      <c r="J13" s="47">
        <f>G13/D13</f>
        <v>98.852242744063318</v>
      </c>
      <c r="K13" s="60">
        <f>(I13-J13)/J13</f>
        <v>-0.22413227646885603</v>
      </c>
    </row>
    <row r="14" spans="1:11" ht="17.25" thickBot="1">
      <c r="A14" s="46" t="s">
        <v>1</v>
      </c>
      <c r="B14" s="45" t="s">
        <v>89</v>
      </c>
      <c r="C14" s="43">
        <f>C11+C13</f>
        <v>82638</v>
      </c>
      <c r="D14" s="43">
        <f>D11+D13</f>
        <v>180061</v>
      </c>
      <c r="E14" s="73">
        <f>(C14-D14)/D14</f>
        <v>-0.54105553118109972</v>
      </c>
      <c r="F14" s="43">
        <f>F11+F13</f>
        <v>5292179</v>
      </c>
      <c r="G14" s="43">
        <f>G11+G13</f>
        <v>9829420</v>
      </c>
      <c r="H14" s="73">
        <f>(F14-G14)/G14</f>
        <v>-0.46159803935532312</v>
      </c>
      <c r="I14" s="42">
        <f>F14/C14</f>
        <v>64.040501948256249</v>
      </c>
      <c r="J14" s="42">
        <f>G14/D14</f>
        <v>54.589389151454228</v>
      </c>
      <c r="K14" s="72">
        <f>(I14-J14)/J14</f>
        <v>0.17313094987343799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125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122</v>
      </c>
      <c r="D18" s="33" t="s">
        <v>121</v>
      </c>
      <c r="E18" s="29" t="s">
        <v>97</v>
      </c>
      <c r="F18" s="62" t="s">
        <v>120</v>
      </c>
      <c r="G18" s="62" t="s">
        <v>119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'[10]台灣--大陸'!D20+[10]自大陸進口試算!C20</f>
        <v>9888</v>
      </c>
      <c r="D20" s="16">
        <v>13455</v>
      </c>
      <c r="E20" s="60">
        <f t="shared" ref="E20:E42" si="4">(C20-D20)/D20</f>
        <v>-0.26510590858416944</v>
      </c>
      <c r="F20" s="16">
        <f>'[10]台灣--大陸'!G20+[10]自大陸進口試算!F20</f>
        <v>242447</v>
      </c>
      <c r="G20" s="16">
        <v>281995</v>
      </c>
      <c r="H20" s="60">
        <f t="shared" ref="H20:H42" si="5">(F20-G20)/G20</f>
        <v>-0.14024362134080393</v>
      </c>
      <c r="I20" s="2"/>
      <c r="J20" s="2"/>
    </row>
    <row r="21" spans="1:10">
      <c r="A21" s="18" t="s">
        <v>43</v>
      </c>
      <c r="B21" s="17" t="s">
        <v>42</v>
      </c>
      <c r="C21" s="16">
        <f>'[10]台灣--大陸'!D21+[10]自大陸進口試算!C21</f>
        <v>5778</v>
      </c>
      <c r="D21" s="16">
        <v>8527</v>
      </c>
      <c r="E21" s="60">
        <f t="shared" si="4"/>
        <v>-0.3223877096282397</v>
      </c>
      <c r="F21" s="16">
        <f>'[10]台灣--大陸'!G21+[10]自大陸進口試算!F21</f>
        <v>225916</v>
      </c>
      <c r="G21" s="16">
        <v>181279</v>
      </c>
      <c r="H21" s="59">
        <f t="shared" si="5"/>
        <v>0.24623370605530701</v>
      </c>
      <c r="I21" s="2"/>
      <c r="J21" s="2"/>
    </row>
    <row r="22" spans="1:10">
      <c r="A22" s="18" t="s">
        <v>41</v>
      </c>
      <c r="B22" s="17" t="s">
        <v>40</v>
      </c>
      <c r="C22" s="16">
        <f>'[10]台灣--大陸'!D22+[10]自大陸進口試算!C22</f>
        <v>2193940</v>
      </c>
      <c r="D22" s="16">
        <v>1992762</v>
      </c>
      <c r="E22" s="59">
        <f t="shared" si="4"/>
        <v>0.10095435380642545</v>
      </c>
      <c r="F22" s="16">
        <f>'[10]台灣--大陸'!G22+[10]自大陸進口試算!F22</f>
        <v>68951941</v>
      </c>
      <c r="G22" s="16">
        <v>53666977</v>
      </c>
      <c r="H22" s="59">
        <f t="shared" si="5"/>
        <v>0.28481134683624904</v>
      </c>
      <c r="I22" s="2"/>
      <c r="J22" s="2"/>
    </row>
    <row r="23" spans="1:10">
      <c r="A23" s="18" t="s">
        <v>39</v>
      </c>
      <c r="B23" s="17" t="s">
        <v>38</v>
      </c>
      <c r="C23" s="16">
        <f>'[10]台灣--大陸'!D23+[10]自大陸進口試算!C23</f>
        <v>172070</v>
      </c>
      <c r="D23" s="16">
        <v>184315</v>
      </c>
      <c r="E23" s="60">
        <f t="shared" si="4"/>
        <v>-6.643517890567778E-2</v>
      </c>
      <c r="F23" s="16">
        <f>'[10]台灣--大陸'!G23+[10]自大陸進口試算!F23</f>
        <v>6109855</v>
      </c>
      <c r="G23" s="16">
        <v>5188046</v>
      </c>
      <c r="H23" s="59">
        <f t="shared" si="5"/>
        <v>0.17767941918787922</v>
      </c>
      <c r="I23" s="2"/>
      <c r="J23" s="2"/>
    </row>
    <row r="24" spans="1:10">
      <c r="A24" s="18" t="s">
        <v>37</v>
      </c>
      <c r="B24" s="17" t="s">
        <v>36</v>
      </c>
      <c r="C24" s="16">
        <f>'[10]台灣--大陸'!D24+[10]自大陸進口試算!C24</f>
        <v>9977</v>
      </c>
      <c r="D24" s="16">
        <v>5780</v>
      </c>
      <c r="E24" s="59">
        <f t="shared" si="4"/>
        <v>0.72612456747404841</v>
      </c>
      <c r="F24" s="16">
        <f>'[10]台灣--大陸'!G24+[10]自大陸進口試算!F24</f>
        <v>40286</v>
      </c>
      <c r="G24" s="16">
        <v>55509</v>
      </c>
      <c r="H24" s="60">
        <f t="shared" si="5"/>
        <v>-0.27424381631807454</v>
      </c>
      <c r="I24" s="2"/>
      <c r="J24" s="2"/>
    </row>
    <row r="25" spans="1:10">
      <c r="A25" s="18" t="s">
        <v>35</v>
      </c>
      <c r="B25" s="17" t="s">
        <v>34</v>
      </c>
      <c r="C25" s="16">
        <f>'[10]台灣--大陸'!D25+[10]自大陸進口試算!C25</f>
        <v>77144</v>
      </c>
      <c r="D25" s="16">
        <v>70048</v>
      </c>
      <c r="E25" s="59">
        <f t="shared" si="4"/>
        <v>0.101301964367291</v>
      </c>
      <c r="F25" s="16">
        <f>'[10]台灣--大陸'!G25+[10]自大陸進口試算!F25</f>
        <v>464787</v>
      </c>
      <c r="G25" s="16">
        <v>595017</v>
      </c>
      <c r="H25" s="60">
        <f t="shared" si="5"/>
        <v>-0.21886769621708288</v>
      </c>
      <c r="I25" s="2"/>
      <c r="J25" s="2"/>
    </row>
    <row r="26" spans="1:10">
      <c r="A26" s="18" t="s">
        <v>33</v>
      </c>
      <c r="B26" s="17" t="s">
        <v>32</v>
      </c>
      <c r="C26" s="16">
        <f>'[10]台灣--大陸'!D26+[10]自大陸進口試算!C26</f>
        <v>276141</v>
      </c>
      <c r="D26" s="16">
        <v>202707</v>
      </c>
      <c r="E26" s="59">
        <f t="shared" si="4"/>
        <v>0.36226671994553716</v>
      </c>
      <c r="F26" s="16">
        <f>'[10]台灣--大陸'!G26+[10]自大陸進口試算!F26</f>
        <v>2874525</v>
      </c>
      <c r="G26" s="16">
        <v>1915466</v>
      </c>
      <c r="H26" s="59">
        <f t="shared" si="5"/>
        <v>0.50069225974253784</v>
      </c>
      <c r="I26" s="2"/>
      <c r="J26" s="2"/>
    </row>
    <row r="27" spans="1:10">
      <c r="A27" s="18" t="s">
        <v>31</v>
      </c>
      <c r="B27" s="17" t="s">
        <v>30</v>
      </c>
      <c r="C27" s="16">
        <f>'[10]台灣--大陸'!D27+[10]自大陸進口試算!C27</f>
        <v>98164</v>
      </c>
      <c r="D27" s="16">
        <v>81459</v>
      </c>
      <c r="E27" s="59">
        <f t="shared" si="4"/>
        <v>0.20507249045532108</v>
      </c>
      <c r="F27" s="16">
        <f>'[10]台灣--大陸'!G27+[10]自大陸進口試算!F27</f>
        <v>697279</v>
      </c>
      <c r="G27" s="16">
        <v>598124</v>
      </c>
      <c r="H27" s="59">
        <f t="shared" si="5"/>
        <v>0.16577666169556815</v>
      </c>
      <c r="I27" s="2"/>
      <c r="J27" s="2"/>
    </row>
    <row r="28" spans="1:10">
      <c r="A28" s="18" t="s">
        <v>29</v>
      </c>
      <c r="B28" s="17" t="s">
        <v>28</v>
      </c>
      <c r="C28" s="16">
        <f>'[10]台灣--大陸'!D28+[10]自大陸進口試算!C28</f>
        <v>7178</v>
      </c>
      <c r="D28" s="16">
        <v>24420</v>
      </c>
      <c r="E28" s="60">
        <f t="shared" si="4"/>
        <v>-0.70606060606060606</v>
      </c>
      <c r="F28" s="16">
        <f>'[10]台灣--大陸'!G28+[10]自大陸進口試算!F28</f>
        <v>121352</v>
      </c>
      <c r="G28" s="16">
        <v>142201</v>
      </c>
      <c r="H28" s="60">
        <f t="shared" si="5"/>
        <v>-0.14661640916730542</v>
      </c>
      <c r="I28" s="2"/>
      <c r="J28" s="2"/>
    </row>
    <row r="29" spans="1:10">
      <c r="A29" s="18" t="s">
        <v>27</v>
      </c>
      <c r="B29" s="17" t="s">
        <v>26</v>
      </c>
      <c r="C29" s="16">
        <f>'[10]台灣--大陸'!D29+[10]自大陸進口試算!C29</f>
        <v>406186</v>
      </c>
      <c r="D29" s="16">
        <v>254170</v>
      </c>
      <c r="E29" s="59">
        <f t="shared" si="4"/>
        <v>0.59808789392925998</v>
      </c>
      <c r="F29" s="16">
        <f>'[10]台灣--大陸'!G29+[10]自大陸進口試算!F29</f>
        <v>3647053</v>
      </c>
      <c r="G29" s="16">
        <v>2440087</v>
      </c>
      <c r="H29" s="59">
        <f t="shared" si="5"/>
        <v>0.49464055994724776</v>
      </c>
      <c r="I29" s="2"/>
      <c r="J29" s="2"/>
    </row>
    <row r="30" spans="1:10">
      <c r="A30" s="18" t="s">
        <v>25</v>
      </c>
      <c r="B30" s="17" t="s">
        <v>24</v>
      </c>
      <c r="C30" s="16">
        <f>'[10]台灣--大陸'!D30+[10]自大陸進口試算!C30</f>
        <v>343379</v>
      </c>
      <c r="D30" s="16">
        <v>343477</v>
      </c>
      <c r="E30" s="60">
        <f t="shared" si="4"/>
        <v>-2.8531750306425176E-4</v>
      </c>
      <c r="F30" s="16">
        <f>'[10]台灣--大陸'!G30+[10]自大陸進口試算!F30</f>
        <v>2951665</v>
      </c>
      <c r="G30" s="16">
        <v>4389815</v>
      </c>
      <c r="H30" s="60">
        <f t="shared" si="5"/>
        <v>-0.32761061684831821</v>
      </c>
      <c r="I30" s="2"/>
      <c r="J30" s="2"/>
    </row>
    <row r="31" spans="1:10">
      <c r="A31" s="18" t="s">
        <v>23</v>
      </c>
      <c r="B31" s="17" t="s">
        <v>22</v>
      </c>
      <c r="C31" s="16">
        <f>'[10]台灣--大陸'!D31+[10]自大陸進口試算!C31</f>
        <v>203126</v>
      </c>
      <c r="D31" s="16">
        <v>238696</v>
      </c>
      <c r="E31" s="60">
        <f t="shared" si="4"/>
        <v>-0.14901799778798136</v>
      </c>
      <c r="F31" s="16">
        <f>'[10]台灣--大陸'!G31+[10]自大陸進口試算!F31</f>
        <v>805346</v>
      </c>
      <c r="G31" s="16">
        <v>2517337</v>
      </c>
      <c r="H31" s="60">
        <f t="shared" si="5"/>
        <v>-0.68008017996795822</v>
      </c>
      <c r="I31" s="2"/>
      <c r="J31" s="2"/>
    </row>
    <row r="32" spans="1:10">
      <c r="A32" s="18" t="s">
        <v>21</v>
      </c>
      <c r="B32" s="17" t="s">
        <v>20</v>
      </c>
      <c r="C32" s="16">
        <f>'[10]台灣--大陸'!D32+[10]自大陸進口試算!C32</f>
        <v>423204</v>
      </c>
      <c r="D32" s="16">
        <v>400353</v>
      </c>
      <c r="E32" s="59">
        <f t="shared" si="4"/>
        <v>5.7077129433275135E-2</v>
      </c>
      <c r="F32" s="16">
        <f>'[10]台灣--大陸'!G32+[10]自大陸進口試算!F32</f>
        <v>2498875</v>
      </c>
      <c r="G32" s="16">
        <v>1811681</v>
      </c>
      <c r="H32" s="59">
        <f t="shared" si="5"/>
        <v>0.3793129143596472</v>
      </c>
      <c r="I32" s="2"/>
      <c r="J32" s="2"/>
    </row>
    <row r="33" spans="1:10">
      <c r="A33" s="18" t="s">
        <v>19</v>
      </c>
      <c r="B33" s="17" t="s">
        <v>18</v>
      </c>
      <c r="C33" s="16">
        <f>'[10]台灣--大陸'!D33+[10]自大陸進口試算!C33</f>
        <v>221625</v>
      </c>
      <c r="D33" s="16">
        <v>388557</v>
      </c>
      <c r="E33" s="60">
        <f t="shared" si="4"/>
        <v>-0.4296203645797142</v>
      </c>
      <c r="F33" s="16">
        <f>'[10]台灣--大陸'!G33+[10]自大陸進口試算!F33</f>
        <v>686708</v>
      </c>
      <c r="G33" s="16">
        <v>1016789</v>
      </c>
      <c r="H33" s="60">
        <f t="shared" si="5"/>
        <v>-0.32463077393638207</v>
      </c>
      <c r="I33" s="2"/>
      <c r="J33" s="2"/>
    </row>
    <row r="34" spans="1:10">
      <c r="A34" s="18" t="s">
        <v>17</v>
      </c>
      <c r="B34" s="17" t="s">
        <v>16</v>
      </c>
      <c r="C34" s="16">
        <f>'[10]台灣--大陸'!D34+[10]自大陸進口試算!C34</f>
        <v>121205</v>
      </c>
      <c r="D34" s="16">
        <v>93299</v>
      </c>
      <c r="E34" s="59">
        <f t="shared" si="4"/>
        <v>0.29910288427528697</v>
      </c>
      <c r="F34" s="16">
        <f>'[10]台灣--大陸'!G34+[10]自大陸進口試算!F34</f>
        <v>1128872</v>
      </c>
      <c r="G34" s="16">
        <v>715127</v>
      </c>
      <c r="H34" s="59">
        <f t="shared" si="5"/>
        <v>0.57856157018263887</v>
      </c>
      <c r="I34" s="2"/>
      <c r="J34" s="2"/>
    </row>
    <row r="35" spans="1:10">
      <c r="A35" s="18" t="s">
        <v>15</v>
      </c>
      <c r="B35" s="17" t="s">
        <v>14</v>
      </c>
      <c r="C35" s="16">
        <f>'[10]台灣--大陸'!D35+[10]自大陸進口試算!C35</f>
        <v>46109</v>
      </c>
      <c r="D35" s="16">
        <v>42432</v>
      </c>
      <c r="E35" s="59">
        <f t="shared" si="4"/>
        <v>8.6656297134238308E-2</v>
      </c>
      <c r="F35" s="16">
        <f>'[10]台灣--大陸'!G35+[10]自大陸進口試算!F35</f>
        <v>402307</v>
      </c>
      <c r="G35" s="16">
        <v>174148</v>
      </c>
      <c r="H35" s="59">
        <f t="shared" si="5"/>
        <v>1.3101442451248364</v>
      </c>
      <c r="I35" s="2"/>
      <c r="J35" s="2"/>
    </row>
    <row r="36" spans="1:10">
      <c r="A36" s="18" t="s">
        <v>13</v>
      </c>
      <c r="B36" s="17" t="s">
        <v>12</v>
      </c>
      <c r="C36" s="16">
        <f>'[10]台灣--大陸'!D36+[10]自大陸進口試算!C36</f>
        <v>19941</v>
      </c>
      <c r="D36" s="16">
        <v>59958</v>
      </c>
      <c r="E36" s="60">
        <f t="shared" si="4"/>
        <v>-0.66741719203442407</v>
      </c>
      <c r="F36" s="16">
        <f>'[10]台灣--大陸'!G36+[10]自大陸進口試算!F36</f>
        <v>37959</v>
      </c>
      <c r="G36" s="16">
        <v>126208</v>
      </c>
      <c r="H36" s="60">
        <f t="shared" si="5"/>
        <v>-0.69923459685598377</v>
      </c>
      <c r="I36" s="2"/>
      <c r="J36" s="2"/>
    </row>
    <row r="37" spans="1:10">
      <c r="A37" s="18" t="s">
        <v>11</v>
      </c>
      <c r="B37" s="17" t="s">
        <v>10</v>
      </c>
      <c r="C37" s="16">
        <f>'[10]台灣--大陸'!D37+[10]自大陸進口試算!C37</f>
        <v>119165</v>
      </c>
      <c r="D37" s="16">
        <v>129587</v>
      </c>
      <c r="E37" s="60">
        <f t="shared" si="4"/>
        <v>-8.0424733962511666E-2</v>
      </c>
      <c r="F37" s="16">
        <f>'[10]台灣--大陸'!G37+[10]自大陸進口試算!F37</f>
        <v>1108952</v>
      </c>
      <c r="G37" s="16">
        <v>1375642</v>
      </c>
      <c r="H37" s="60">
        <f t="shared" si="5"/>
        <v>-0.19386584591049125</v>
      </c>
      <c r="I37" s="2"/>
      <c r="J37" s="2"/>
    </row>
    <row r="38" spans="1:10">
      <c r="A38" s="18" t="s">
        <v>9</v>
      </c>
      <c r="B38" s="17" t="s">
        <v>8</v>
      </c>
      <c r="C38" s="16">
        <f>'[10]台灣--大陸'!D38+[10]自大陸進口試算!C38</f>
        <v>177310</v>
      </c>
      <c r="D38" s="16">
        <v>173669</v>
      </c>
      <c r="E38" s="59">
        <f t="shared" si="4"/>
        <v>2.096516937392396E-2</v>
      </c>
      <c r="F38" s="16">
        <f>'[10]台灣--大陸'!G38+[10]自大陸進口試算!F38</f>
        <v>2401364</v>
      </c>
      <c r="G38" s="16">
        <v>2230124</v>
      </c>
      <c r="H38" s="59">
        <f t="shared" si="5"/>
        <v>7.6784968010747384E-2</v>
      </c>
      <c r="I38" s="2"/>
      <c r="J38" s="2"/>
    </row>
    <row r="39" spans="1:10">
      <c r="A39" s="18" t="s">
        <v>7</v>
      </c>
      <c r="B39" s="17" t="s">
        <v>6</v>
      </c>
      <c r="C39" s="16">
        <f>'[10]台灣--大陸'!D39+[10]自大陸進口試算!C39</f>
        <v>162910</v>
      </c>
      <c r="D39" s="16">
        <v>157597</v>
      </c>
      <c r="E39" s="59">
        <f t="shared" si="4"/>
        <v>3.3712570670761499E-2</v>
      </c>
      <c r="F39" s="16">
        <f>'[10]台灣--大陸'!G39+[10]自大陸進口試算!F39</f>
        <v>1991256</v>
      </c>
      <c r="G39" s="16">
        <v>1646781</v>
      </c>
      <c r="H39" s="59">
        <f t="shared" si="5"/>
        <v>0.20918082003617969</v>
      </c>
      <c r="I39" s="2"/>
      <c r="J39" s="2"/>
    </row>
    <row r="40" spans="1:10">
      <c r="A40" s="18" t="s">
        <v>5</v>
      </c>
      <c r="B40" s="17" t="s">
        <v>4</v>
      </c>
      <c r="C40" s="16">
        <f>'[10]台灣--大陸'!D40+[10]自大陸進口試算!C40</f>
        <v>293459</v>
      </c>
      <c r="D40" s="16">
        <v>369813</v>
      </c>
      <c r="E40" s="60">
        <f t="shared" si="4"/>
        <v>-0.20646651145308575</v>
      </c>
      <c r="F40" s="16">
        <f>'[10]台灣--大陸'!G40+[10]自大陸進口試算!F40</f>
        <v>1368966</v>
      </c>
      <c r="G40" s="16">
        <v>1613171</v>
      </c>
      <c r="H40" s="60">
        <f t="shared" si="5"/>
        <v>-0.15138196756574474</v>
      </c>
      <c r="I40" s="2"/>
      <c r="J40" s="2"/>
    </row>
    <row r="41" spans="1:10">
      <c r="A41" s="18" t="s">
        <v>3</v>
      </c>
      <c r="B41" s="17" t="s">
        <v>2</v>
      </c>
      <c r="C41" s="16">
        <f>'[10]台灣--大陸'!D41+[10]自大陸進口試算!C41</f>
        <v>88954</v>
      </c>
      <c r="D41" s="16">
        <v>103492</v>
      </c>
      <c r="E41" s="60">
        <f t="shared" si="4"/>
        <v>-0.1404746260580528</v>
      </c>
      <c r="F41" s="16">
        <f>'[10]台灣--大陸'!G41+[10]自大陸進口試算!F41</f>
        <v>366917</v>
      </c>
      <c r="G41" s="16">
        <v>476506</v>
      </c>
      <c r="H41" s="60">
        <f t="shared" si="5"/>
        <v>-0.22998451226217509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5476853</v>
      </c>
      <c r="D42" s="58">
        <f>SUM(D20:D41)</f>
        <v>5338573</v>
      </c>
      <c r="E42" s="57">
        <f t="shared" si="4"/>
        <v>2.5902052851951261E-2</v>
      </c>
      <c r="F42" s="58">
        <f>SUM(F20:F41)</f>
        <v>99124628</v>
      </c>
      <c r="G42" s="58">
        <f>SUM(G20:G41)</f>
        <v>83158030</v>
      </c>
      <c r="H42" s="57">
        <f t="shared" si="5"/>
        <v>0.19200308136207653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51181102362204722" right="0.31496062992125984" top="0.35433070866141736" bottom="0.15748031496062992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6D6C-ABAB-4D5B-AD3E-E54270BC0291}">
  <sheetPr>
    <tabColor rgb="FFFFC000"/>
  </sheetPr>
  <dimension ref="A1:J44"/>
  <sheetViews>
    <sheetView workbookViewId="0">
      <selection sqref="A1:XFD1048576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105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103</v>
      </c>
      <c r="D3" s="32" t="s">
        <v>102</v>
      </c>
      <c r="E3" s="29" t="s">
        <v>51</v>
      </c>
      <c r="F3" s="31" t="s">
        <v>101</v>
      </c>
      <c r="G3" s="30" t="s">
        <v>100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195</v>
      </c>
      <c r="D5" s="16">
        <v>7861</v>
      </c>
      <c r="E5" s="15">
        <f t="shared" ref="E5:E11" si="0">C5-D5</f>
        <v>-7666</v>
      </c>
      <c r="F5" s="16">
        <v>45975</v>
      </c>
      <c r="G5" s="16">
        <v>457777</v>
      </c>
      <c r="H5" s="15">
        <f t="shared" ref="H5:H11" si="1">F5-G5</f>
        <v>-411802</v>
      </c>
      <c r="I5" s="47">
        <f>F5/C5</f>
        <v>235.76923076923077</v>
      </c>
      <c r="J5" s="47">
        <f>G5/D5</f>
        <v>58.233939702327945</v>
      </c>
    </row>
    <row r="6" spans="1:10">
      <c r="A6" s="53" t="s">
        <v>71</v>
      </c>
      <c r="B6" s="52" t="s">
        <v>70</v>
      </c>
      <c r="C6" s="16">
        <v>0</v>
      </c>
      <c r="D6" s="16">
        <v>4051</v>
      </c>
      <c r="E6" s="15">
        <f t="shared" si="0"/>
        <v>-4051</v>
      </c>
      <c r="F6" s="16">
        <v>0</v>
      </c>
      <c r="G6" s="16">
        <v>460413</v>
      </c>
      <c r="H6" s="15">
        <f t="shared" si="1"/>
        <v>-460413</v>
      </c>
      <c r="I6" s="47">
        <v>0</v>
      </c>
      <c r="J6" s="47">
        <f t="shared" ref="J6:J11" si="2">G6/D6</f>
        <v>113.65415946679832</v>
      </c>
    </row>
    <row r="7" spans="1:10">
      <c r="A7" s="49" t="s">
        <v>69</v>
      </c>
      <c r="B7" s="51" t="s">
        <v>68</v>
      </c>
      <c r="C7" s="16">
        <v>0</v>
      </c>
      <c r="D7" s="16">
        <v>7221</v>
      </c>
      <c r="E7" s="15">
        <f t="shared" si="0"/>
        <v>-7221</v>
      </c>
      <c r="F7" s="16">
        <v>0</v>
      </c>
      <c r="G7" s="16">
        <v>292794</v>
      </c>
      <c r="H7" s="15">
        <f t="shared" si="1"/>
        <v>-292794</v>
      </c>
      <c r="I7" s="47">
        <v>0</v>
      </c>
      <c r="J7" s="47">
        <f t="shared" si="2"/>
        <v>40.547569588699623</v>
      </c>
    </row>
    <row r="8" spans="1:10">
      <c r="A8" s="49" t="s">
        <v>67</v>
      </c>
      <c r="B8" s="51" t="s">
        <v>66</v>
      </c>
      <c r="C8" s="16">
        <v>7</v>
      </c>
      <c r="D8" s="16">
        <v>6712</v>
      </c>
      <c r="E8" s="15">
        <f t="shared" si="0"/>
        <v>-6705</v>
      </c>
      <c r="F8" s="16">
        <v>5616</v>
      </c>
      <c r="G8" s="16">
        <v>394740</v>
      </c>
      <c r="H8" s="15">
        <f t="shared" si="1"/>
        <v>-389124</v>
      </c>
      <c r="I8" s="47">
        <f>F8/C8</f>
        <v>802.28571428571433</v>
      </c>
      <c r="J8" s="47">
        <f t="shared" si="2"/>
        <v>58.81108462455304</v>
      </c>
    </row>
    <row r="9" spans="1:10">
      <c r="A9" s="49" t="s">
        <v>65</v>
      </c>
      <c r="B9" s="51" t="s">
        <v>64</v>
      </c>
      <c r="C9" s="16">
        <v>60</v>
      </c>
      <c r="D9" s="16">
        <v>334</v>
      </c>
      <c r="E9" s="15">
        <f t="shared" si="0"/>
        <v>-274</v>
      </c>
      <c r="F9" s="16">
        <v>36568</v>
      </c>
      <c r="G9" s="16">
        <v>39341</v>
      </c>
      <c r="H9" s="20">
        <f t="shared" si="1"/>
        <v>-2773</v>
      </c>
      <c r="I9" s="47">
        <f>F9/C9</f>
        <v>609.4666666666667</v>
      </c>
      <c r="J9" s="47">
        <f t="shared" si="2"/>
        <v>117.7874251497006</v>
      </c>
    </row>
    <row r="10" spans="1:10">
      <c r="A10" s="49" t="s">
        <v>63</v>
      </c>
      <c r="B10" s="51" t="s">
        <v>62</v>
      </c>
      <c r="C10" s="16">
        <v>1457</v>
      </c>
      <c r="D10" s="16">
        <v>848</v>
      </c>
      <c r="E10" s="16">
        <f t="shared" si="0"/>
        <v>609</v>
      </c>
      <c r="F10" s="16">
        <v>1576010</v>
      </c>
      <c r="G10" s="16">
        <v>138443</v>
      </c>
      <c r="H10" s="48">
        <f t="shared" si="1"/>
        <v>1437567</v>
      </c>
      <c r="I10" s="47">
        <f>F10/C10</f>
        <v>1081.681537405628</v>
      </c>
      <c r="J10" s="47">
        <f t="shared" si="2"/>
        <v>163.25825471698113</v>
      </c>
    </row>
    <row r="11" spans="1:10" ht="17.25" thickBot="1">
      <c r="A11" s="46" t="s">
        <v>61</v>
      </c>
      <c r="B11" s="50" t="s">
        <v>60</v>
      </c>
      <c r="C11" s="43">
        <f>SUM(C5:C10)</f>
        <v>1719</v>
      </c>
      <c r="D11" s="43">
        <f>SUM(D5:D10)</f>
        <v>27027</v>
      </c>
      <c r="E11" s="44">
        <f t="shared" si="0"/>
        <v>-25308</v>
      </c>
      <c r="F11" s="43">
        <f>SUM(F5:F10)</f>
        <v>1664169</v>
      </c>
      <c r="G11" s="43">
        <f>SUM(G5:G10)</f>
        <v>1783508</v>
      </c>
      <c r="H11" s="80">
        <f t="shared" si="1"/>
        <v>-119339</v>
      </c>
      <c r="I11" s="42">
        <f>F11/C11</f>
        <v>968.10296684118669</v>
      </c>
      <c r="J11" s="42">
        <f t="shared" si="2"/>
        <v>65.989861989861993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0</v>
      </c>
      <c r="D13" s="16">
        <v>354</v>
      </c>
      <c r="E13" s="15">
        <f>C13-D13</f>
        <v>-354</v>
      </c>
      <c r="F13" s="16">
        <v>0</v>
      </c>
      <c r="G13" s="16">
        <v>37974</v>
      </c>
      <c r="H13" s="48">
        <v>157</v>
      </c>
      <c r="I13" s="47">
        <v>0</v>
      </c>
      <c r="J13" s="47">
        <f>G13/D13</f>
        <v>107.27118644067797</v>
      </c>
    </row>
    <row r="14" spans="1:10" ht="17.25" thickBot="1">
      <c r="A14" s="46" t="s">
        <v>1</v>
      </c>
      <c r="B14" s="45" t="s">
        <v>57</v>
      </c>
      <c r="C14" s="43">
        <f>C11+C13</f>
        <v>1719</v>
      </c>
      <c r="D14" s="43">
        <f>D11+D13</f>
        <v>27381</v>
      </c>
      <c r="E14" s="44">
        <f>C14-D14</f>
        <v>-25662</v>
      </c>
      <c r="F14" s="43">
        <f>F11+F13</f>
        <v>1664169</v>
      </c>
      <c r="G14" s="43">
        <f>G11+G13</f>
        <v>1821482</v>
      </c>
      <c r="H14" s="80">
        <f>F14-G14</f>
        <v>-157313</v>
      </c>
      <c r="I14" s="42">
        <f>F14/C14</f>
        <v>968.10296684118669</v>
      </c>
      <c r="J14" s="42">
        <f>G14/D14</f>
        <v>66.523574741609139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104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103</v>
      </c>
      <c r="D18" s="32" t="s">
        <v>102</v>
      </c>
      <c r="E18" s="29" t="s">
        <v>51</v>
      </c>
      <c r="F18" s="31" t="s">
        <v>101</v>
      </c>
      <c r="G18" s="30" t="s">
        <v>100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99</v>
      </c>
      <c r="D20" s="16">
        <v>3059</v>
      </c>
      <c r="E20" s="15">
        <f t="shared" ref="E20:E42" si="3">C20-D20</f>
        <v>-2960</v>
      </c>
      <c r="F20" s="16">
        <v>11123</v>
      </c>
      <c r="G20" s="16">
        <v>97979</v>
      </c>
      <c r="H20" s="15">
        <f t="shared" ref="H20:H42" si="4">F20-G20</f>
        <v>-86856</v>
      </c>
      <c r="I20" s="2"/>
      <c r="J20" s="2"/>
    </row>
    <row r="21" spans="1:10">
      <c r="A21" s="18" t="s">
        <v>43</v>
      </c>
      <c r="B21" s="17" t="s">
        <v>42</v>
      </c>
      <c r="C21" s="16">
        <v>0</v>
      </c>
      <c r="D21" s="16">
        <v>1087</v>
      </c>
      <c r="E21" s="15">
        <f t="shared" si="3"/>
        <v>-1087</v>
      </c>
      <c r="F21" s="16">
        <v>0</v>
      </c>
      <c r="G21" s="16">
        <v>40828</v>
      </c>
      <c r="H21" s="15">
        <f t="shared" si="4"/>
        <v>-40828</v>
      </c>
      <c r="I21" s="2"/>
      <c r="J21" s="2"/>
    </row>
    <row r="22" spans="1:10">
      <c r="A22" s="18" t="s">
        <v>41</v>
      </c>
      <c r="B22" s="17" t="s">
        <v>40</v>
      </c>
      <c r="C22" s="16">
        <v>80670</v>
      </c>
      <c r="D22" s="16">
        <v>731015</v>
      </c>
      <c r="E22" s="15">
        <f t="shared" si="3"/>
        <v>-650345</v>
      </c>
      <c r="F22" s="16">
        <v>2529258</v>
      </c>
      <c r="G22" s="16">
        <v>17552052</v>
      </c>
      <c r="H22" s="15">
        <f t="shared" si="4"/>
        <v>-15022794</v>
      </c>
      <c r="I22" s="2"/>
      <c r="J22" s="2"/>
    </row>
    <row r="23" spans="1:10">
      <c r="A23" s="18" t="s">
        <v>39</v>
      </c>
      <c r="B23" s="17" t="s">
        <v>38</v>
      </c>
      <c r="C23" s="16">
        <v>1726</v>
      </c>
      <c r="D23" s="16">
        <v>51296</v>
      </c>
      <c r="E23" s="15">
        <f t="shared" si="3"/>
        <v>-49570</v>
      </c>
      <c r="F23" s="16">
        <v>56226</v>
      </c>
      <c r="G23" s="16">
        <v>1761120</v>
      </c>
      <c r="H23" s="15">
        <f t="shared" si="4"/>
        <v>-1704894</v>
      </c>
      <c r="I23" s="2"/>
      <c r="J23" s="2"/>
    </row>
    <row r="24" spans="1:10">
      <c r="A24" s="18" t="s">
        <v>37</v>
      </c>
      <c r="B24" s="17" t="s">
        <v>36</v>
      </c>
      <c r="C24" s="16">
        <v>1428</v>
      </c>
      <c r="D24" s="16">
        <v>2259</v>
      </c>
      <c r="E24" s="20">
        <f t="shared" si="3"/>
        <v>-831</v>
      </c>
      <c r="F24" s="16">
        <v>12423</v>
      </c>
      <c r="G24" s="16">
        <v>10677</v>
      </c>
      <c r="H24" s="16">
        <f t="shared" si="4"/>
        <v>1746</v>
      </c>
      <c r="I24" s="2"/>
      <c r="J24" s="2"/>
    </row>
    <row r="25" spans="1:10">
      <c r="A25" s="18" t="s">
        <v>35</v>
      </c>
      <c r="B25" s="17" t="s">
        <v>34</v>
      </c>
      <c r="C25" s="16">
        <v>2344</v>
      </c>
      <c r="D25" s="16">
        <v>25714</v>
      </c>
      <c r="E25" s="15">
        <f t="shared" si="3"/>
        <v>-23370</v>
      </c>
      <c r="F25" s="16">
        <v>177789</v>
      </c>
      <c r="G25" s="16">
        <v>162730</v>
      </c>
      <c r="H25" s="16">
        <f t="shared" si="4"/>
        <v>15059</v>
      </c>
      <c r="I25" s="2"/>
      <c r="J25" s="2"/>
    </row>
    <row r="26" spans="1:10">
      <c r="A26" s="18" t="s">
        <v>33</v>
      </c>
      <c r="B26" s="17" t="s">
        <v>32</v>
      </c>
      <c r="C26" s="16">
        <v>7410</v>
      </c>
      <c r="D26" s="16">
        <v>78288</v>
      </c>
      <c r="E26" s="15">
        <f t="shared" si="3"/>
        <v>-70878</v>
      </c>
      <c r="F26" s="16">
        <v>164578</v>
      </c>
      <c r="G26" s="16">
        <v>792571</v>
      </c>
      <c r="H26" s="20">
        <f t="shared" si="4"/>
        <v>-627993</v>
      </c>
      <c r="I26" s="2"/>
      <c r="J26" s="2"/>
    </row>
    <row r="27" spans="1:10">
      <c r="A27" s="18" t="s">
        <v>31</v>
      </c>
      <c r="B27" s="17" t="s">
        <v>30</v>
      </c>
      <c r="C27" s="16">
        <v>9512</v>
      </c>
      <c r="D27" s="16">
        <v>24475</v>
      </c>
      <c r="E27" s="15">
        <f t="shared" si="3"/>
        <v>-14963</v>
      </c>
      <c r="F27" s="16">
        <v>166360</v>
      </c>
      <c r="G27" s="16">
        <v>274061</v>
      </c>
      <c r="H27" s="20">
        <f t="shared" si="4"/>
        <v>-107701</v>
      </c>
      <c r="I27" s="2"/>
      <c r="J27" s="2"/>
    </row>
    <row r="28" spans="1:10">
      <c r="A28" s="18" t="s">
        <v>29</v>
      </c>
      <c r="B28" s="17" t="s">
        <v>28</v>
      </c>
      <c r="C28" s="16">
        <v>12</v>
      </c>
      <c r="D28" s="16">
        <v>2634</v>
      </c>
      <c r="E28" s="15">
        <f t="shared" si="3"/>
        <v>-2622</v>
      </c>
      <c r="F28" s="16">
        <v>34</v>
      </c>
      <c r="G28" s="16">
        <v>17796</v>
      </c>
      <c r="H28" s="20">
        <f t="shared" si="4"/>
        <v>-17762</v>
      </c>
      <c r="I28" s="2"/>
      <c r="J28" s="2"/>
    </row>
    <row r="29" spans="1:10">
      <c r="A29" s="18" t="s">
        <v>27</v>
      </c>
      <c r="B29" s="17" t="s">
        <v>26</v>
      </c>
      <c r="C29" s="16">
        <v>79823</v>
      </c>
      <c r="D29" s="16">
        <v>99260</v>
      </c>
      <c r="E29" s="15">
        <f t="shared" si="3"/>
        <v>-19437</v>
      </c>
      <c r="F29" s="16">
        <v>1716428</v>
      </c>
      <c r="G29" s="16">
        <v>931894</v>
      </c>
      <c r="H29" s="19">
        <f t="shared" si="4"/>
        <v>784534</v>
      </c>
      <c r="I29" s="2"/>
      <c r="J29" s="2"/>
    </row>
    <row r="30" spans="1:10">
      <c r="A30" s="18" t="s">
        <v>25</v>
      </c>
      <c r="B30" s="17" t="s">
        <v>24</v>
      </c>
      <c r="C30" s="16">
        <v>1968</v>
      </c>
      <c r="D30" s="16">
        <v>100626</v>
      </c>
      <c r="E30" s="15">
        <f t="shared" si="3"/>
        <v>-98658</v>
      </c>
      <c r="F30" s="16">
        <v>82102</v>
      </c>
      <c r="G30" s="16">
        <v>842708</v>
      </c>
      <c r="H30" s="15">
        <f t="shared" si="4"/>
        <v>-760606</v>
      </c>
      <c r="I30" s="2"/>
      <c r="J30" s="2"/>
    </row>
    <row r="31" spans="1:10">
      <c r="A31" s="18" t="s">
        <v>23</v>
      </c>
      <c r="B31" s="17" t="s">
        <v>22</v>
      </c>
      <c r="C31" s="16">
        <v>16905</v>
      </c>
      <c r="D31" s="16">
        <v>40722</v>
      </c>
      <c r="E31" s="15">
        <f t="shared" si="3"/>
        <v>-23817</v>
      </c>
      <c r="F31" s="16">
        <v>121596</v>
      </c>
      <c r="G31" s="16">
        <v>204862</v>
      </c>
      <c r="H31" s="15">
        <f t="shared" si="4"/>
        <v>-83266</v>
      </c>
      <c r="I31" s="2"/>
      <c r="J31" s="2"/>
    </row>
    <row r="32" spans="1:10">
      <c r="A32" s="18" t="s">
        <v>21</v>
      </c>
      <c r="B32" s="17" t="s">
        <v>20</v>
      </c>
      <c r="C32" s="16">
        <v>20209</v>
      </c>
      <c r="D32" s="16">
        <v>133775</v>
      </c>
      <c r="E32" s="15">
        <f t="shared" si="3"/>
        <v>-113566</v>
      </c>
      <c r="F32" s="16">
        <v>547126</v>
      </c>
      <c r="G32" s="16">
        <v>741066</v>
      </c>
      <c r="H32" s="15">
        <f t="shared" si="4"/>
        <v>-193940</v>
      </c>
      <c r="I32" s="2"/>
      <c r="J32" s="2"/>
    </row>
    <row r="33" spans="1:10">
      <c r="A33" s="18" t="s">
        <v>19</v>
      </c>
      <c r="B33" s="17" t="s">
        <v>18</v>
      </c>
      <c r="C33" s="16">
        <v>6665</v>
      </c>
      <c r="D33" s="16">
        <v>71717</v>
      </c>
      <c r="E33" s="15">
        <f t="shared" si="3"/>
        <v>-65052</v>
      </c>
      <c r="F33" s="16">
        <v>86892</v>
      </c>
      <c r="G33" s="16">
        <v>182340</v>
      </c>
      <c r="H33" s="15">
        <f t="shared" si="4"/>
        <v>-95448</v>
      </c>
      <c r="I33" s="2"/>
      <c r="J33" s="2"/>
    </row>
    <row r="34" spans="1:10">
      <c r="A34" s="18" t="s">
        <v>17</v>
      </c>
      <c r="B34" s="17" t="s">
        <v>16</v>
      </c>
      <c r="C34" s="16">
        <v>4345</v>
      </c>
      <c r="D34" s="16">
        <v>36010</v>
      </c>
      <c r="E34" s="15">
        <f t="shared" si="3"/>
        <v>-31665</v>
      </c>
      <c r="F34" s="16">
        <v>241135</v>
      </c>
      <c r="G34" s="16">
        <v>305063</v>
      </c>
      <c r="H34" s="20">
        <f t="shared" si="4"/>
        <v>-63928</v>
      </c>
      <c r="I34" s="2"/>
      <c r="J34" s="2"/>
    </row>
    <row r="35" spans="1:10">
      <c r="A35" s="18" t="s">
        <v>15</v>
      </c>
      <c r="B35" s="17" t="s">
        <v>14</v>
      </c>
      <c r="C35" s="16">
        <v>3524</v>
      </c>
      <c r="D35" s="16">
        <v>22169</v>
      </c>
      <c r="E35" s="15">
        <f t="shared" si="3"/>
        <v>-18645</v>
      </c>
      <c r="F35" s="16">
        <v>115639</v>
      </c>
      <c r="G35" s="16">
        <v>126145</v>
      </c>
      <c r="H35" s="20">
        <f t="shared" si="4"/>
        <v>-10506</v>
      </c>
      <c r="I35" s="2"/>
      <c r="J35" s="2"/>
    </row>
    <row r="36" spans="1:10">
      <c r="A36" s="18" t="s">
        <v>13</v>
      </c>
      <c r="B36" s="17" t="s">
        <v>12</v>
      </c>
      <c r="C36" s="16">
        <v>930</v>
      </c>
      <c r="D36" s="16">
        <v>7181</v>
      </c>
      <c r="E36" s="15">
        <f t="shared" si="3"/>
        <v>-6251</v>
      </c>
      <c r="F36" s="16">
        <v>2533</v>
      </c>
      <c r="G36" s="16">
        <v>9651</v>
      </c>
      <c r="H36" s="15">
        <f t="shared" si="4"/>
        <v>-7118</v>
      </c>
      <c r="I36" s="2"/>
      <c r="J36" s="2"/>
    </row>
    <row r="37" spans="1:10">
      <c r="A37" s="18" t="s">
        <v>11</v>
      </c>
      <c r="B37" s="17" t="s">
        <v>10</v>
      </c>
      <c r="C37" s="16">
        <v>3848</v>
      </c>
      <c r="D37" s="16">
        <v>28732</v>
      </c>
      <c r="E37" s="15">
        <f t="shared" si="3"/>
        <v>-24884</v>
      </c>
      <c r="F37" s="16">
        <v>81759</v>
      </c>
      <c r="G37" s="16">
        <v>279430</v>
      </c>
      <c r="H37" s="15">
        <f t="shared" si="4"/>
        <v>-197671</v>
      </c>
      <c r="I37" s="2"/>
      <c r="J37" s="2"/>
    </row>
    <row r="38" spans="1:10">
      <c r="A38" s="18" t="s">
        <v>9</v>
      </c>
      <c r="B38" s="17" t="s">
        <v>8</v>
      </c>
      <c r="C38" s="16">
        <v>11998</v>
      </c>
      <c r="D38" s="16">
        <v>39450</v>
      </c>
      <c r="E38" s="15">
        <f t="shared" si="3"/>
        <v>-27452</v>
      </c>
      <c r="F38" s="16">
        <v>271424</v>
      </c>
      <c r="G38" s="16">
        <v>537948</v>
      </c>
      <c r="H38" s="15">
        <f t="shared" si="4"/>
        <v>-266524</v>
      </c>
      <c r="I38" s="2"/>
      <c r="J38" s="2"/>
    </row>
    <row r="39" spans="1:10">
      <c r="A39" s="18" t="s">
        <v>7</v>
      </c>
      <c r="B39" s="17" t="s">
        <v>6</v>
      </c>
      <c r="C39" s="16">
        <v>11162</v>
      </c>
      <c r="D39" s="16">
        <v>42697</v>
      </c>
      <c r="E39" s="15">
        <f t="shared" si="3"/>
        <v>-31535</v>
      </c>
      <c r="F39" s="16">
        <v>192435</v>
      </c>
      <c r="G39" s="16">
        <v>535042</v>
      </c>
      <c r="H39" s="15">
        <f t="shared" si="4"/>
        <v>-342607</v>
      </c>
      <c r="I39" s="2"/>
      <c r="J39" s="2"/>
    </row>
    <row r="40" spans="1:10">
      <c r="A40" s="18" t="s">
        <v>5</v>
      </c>
      <c r="B40" s="17" t="s">
        <v>4</v>
      </c>
      <c r="C40" s="16">
        <v>41295</v>
      </c>
      <c r="D40" s="16">
        <v>84575</v>
      </c>
      <c r="E40" s="15">
        <f t="shared" si="3"/>
        <v>-43280</v>
      </c>
      <c r="F40" s="16">
        <v>313246</v>
      </c>
      <c r="G40" s="16">
        <v>378031</v>
      </c>
      <c r="H40" s="15">
        <f t="shared" si="4"/>
        <v>-64785</v>
      </c>
      <c r="I40" s="2"/>
      <c r="J40" s="2"/>
    </row>
    <row r="41" spans="1:10">
      <c r="A41" s="18" t="s">
        <v>3</v>
      </c>
      <c r="B41" s="17" t="s">
        <v>2</v>
      </c>
      <c r="C41" s="16">
        <v>6122</v>
      </c>
      <c r="D41" s="16">
        <v>25032</v>
      </c>
      <c r="E41" s="15">
        <f t="shared" si="3"/>
        <v>-18910</v>
      </c>
      <c r="F41" s="16">
        <v>45413</v>
      </c>
      <c r="G41" s="16">
        <v>97263</v>
      </c>
      <c r="H41" s="15">
        <f t="shared" si="4"/>
        <v>-51850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311995</v>
      </c>
      <c r="D42" s="12">
        <f>SUM(D20:D41)</f>
        <v>1651773</v>
      </c>
      <c r="E42" s="11">
        <f t="shared" si="3"/>
        <v>-1339778</v>
      </c>
      <c r="F42" s="12">
        <f>SUM(F20:F41)</f>
        <v>6935519</v>
      </c>
      <c r="G42" s="12">
        <f>SUM(G20:G41)</f>
        <v>25881257</v>
      </c>
      <c r="H42" s="11">
        <f t="shared" si="4"/>
        <v>-18945738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CD26-ACCB-479A-90EF-72A850BA7471}">
  <sheetPr>
    <tabColor rgb="FFFFC000"/>
  </sheetPr>
  <dimension ref="A1:K44"/>
  <sheetViews>
    <sheetView workbookViewId="0">
      <selection sqref="A1:XFD1048576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110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109</v>
      </c>
      <c r="D3" s="33" t="s">
        <v>108</v>
      </c>
      <c r="E3" s="29" t="s">
        <v>83</v>
      </c>
      <c r="F3" s="62" t="s">
        <v>107</v>
      </c>
      <c r="G3" s="62" t="s">
        <v>106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'[11]台灣--大陸'!C5+[11]出口大陸試算!C5</f>
        <v>494</v>
      </c>
      <c r="D5" s="16">
        <v>263</v>
      </c>
      <c r="E5" s="59">
        <f>(C5-D5)/D5</f>
        <v>0.87832699619771859</v>
      </c>
      <c r="F5" s="16">
        <f>'[11]台灣--大陸'!F5+[11]出口大陸試算!F5</f>
        <v>336407</v>
      </c>
      <c r="G5" s="16">
        <v>203265</v>
      </c>
      <c r="H5" s="59">
        <f>(F5-G5)/G5</f>
        <v>0.65501684992497478</v>
      </c>
      <c r="I5" s="47">
        <f>F5/C5</f>
        <v>680.98582995951415</v>
      </c>
      <c r="J5" s="47">
        <f>G5/D5</f>
        <v>772.87072243346006</v>
      </c>
      <c r="K5" s="60">
        <f>(I5-J5)/J5</f>
        <v>-0.11888779042455797</v>
      </c>
    </row>
    <row r="6" spans="1:11">
      <c r="A6" s="53" t="s">
        <v>71</v>
      </c>
      <c r="B6" s="52" t="s">
        <v>70</v>
      </c>
      <c r="C6" s="16">
        <f>'[11]台灣--大陸'!C6+[11]出口大陸試算!C6</f>
        <v>0</v>
      </c>
      <c r="D6" s="16">
        <v>142</v>
      </c>
      <c r="E6" s="59">
        <v>0</v>
      </c>
      <c r="F6" s="16">
        <f>'[11]台灣--大陸'!F6+[11]出口大陸試算!F6</f>
        <v>0</v>
      </c>
      <c r="G6" s="16">
        <v>51772</v>
      </c>
      <c r="H6" s="59">
        <v>0</v>
      </c>
      <c r="I6" s="47">
        <v>0</v>
      </c>
      <c r="J6" s="47">
        <f t="shared" ref="J6:J11" si="0">G6/D6</f>
        <v>364.59154929577466</v>
      </c>
      <c r="K6" s="59">
        <v>0</v>
      </c>
    </row>
    <row r="7" spans="1:11">
      <c r="A7" s="49" t="s">
        <v>69</v>
      </c>
      <c r="B7" s="51" t="s">
        <v>68</v>
      </c>
      <c r="C7" s="16">
        <f>'[11]台灣--大陸'!C7+[11]出口大陸試算!C7</f>
        <v>0</v>
      </c>
      <c r="D7" s="16">
        <v>1921</v>
      </c>
      <c r="E7" s="59">
        <v>0</v>
      </c>
      <c r="F7" s="16">
        <f>'[11]台灣--大陸'!F7+[11]出口大陸試算!F7</f>
        <v>0</v>
      </c>
      <c r="G7" s="16">
        <v>64562</v>
      </c>
      <c r="H7" s="59">
        <v>0</v>
      </c>
      <c r="I7" s="47">
        <v>0</v>
      </c>
      <c r="J7" s="47">
        <f t="shared" si="0"/>
        <v>33.60853722019781</v>
      </c>
      <c r="K7" s="59">
        <v>0</v>
      </c>
    </row>
    <row r="8" spans="1:11">
      <c r="A8" s="49" t="s">
        <v>67</v>
      </c>
      <c r="B8" s="51" t="s">
        <v>66</v>
      </c>
      <c r="C8" s="16">
        <f>'[11]台灣--大陸'!C8+[11]出口大陸試算!C8</f>
        <v>20</v>
      </c>
      <c r="D8" s="16">
        <v>239</v>
      </c>
      <c r="E8" s="60">
        <f>(C8-D8)/D8</f>
        <v>-0.91631799163179917</v>
      </c>
      <c r="F8" s="16">
        <f>'[11]台灣--大陸'!F8+[11]出口大陸試算!F8</f>
        <v>16047</v>
      </c>
      <c r="G8" s="16">
        <v>116735</v>
      </c>
      <c r="H8" s="60">
        <f>(F8-G8)/G8</f>
        <v>-0.86253480104510216</v>
      </c>
      <c r="I8" s="47">
        <f>F8/C8</f>
        <v>802.35</v>
      </c>
      <c r="J8" s="47">
        <f t="shared" si="0"/>
        <v>488.43096234309621</v>
      </c>
      <c r="K8" s="59">
        <f>(I8-J8)/J8</f>
        <v>0.64270912751102938</v>
      </c>
    </row>
    <row r="9" spans="1:11">
      <c r="A9" s="49" t="s">
        <v>65</v>
      </c>
      <c r="B9" s="51" t="s">
        <v>64</v>
      </c>
      <c r="C9" s="16">
        <f>'[11]台灣--大陸'!C9+[11]出口大陸試算!C9</f>
        <v>608</v>
      </c>
      <c r="D9" s="16">
        <v>390</v>
      </c>
      <c r="E9" s="59">
        <f>(C9-D9)/D9</f>
        <v>0.55897435897435899</v>
      </c>
      <c r="F9" s="16">
        <f>'[11]台灣--大陸'!F9+[11]出口大陸試算!F9</f>
        <v>358301</v>
      </c>
      <c r="G9" s="16">
        <v>322002</v>
      </c>
      <c r="H9" s="59">
        <f>(F9-G9)/G9</f>
        <v>0.11272911348376718</v>
      </c>
      <c r="I9" s="47">
        <f>F9/C9</f>
        <v>589.31085526315792</v>
      </c>
      <c r="J9" s="47">
        <f t="shared" si="0"/>
        <v>825.64615384615388</v>
      </c>
      <c r="K9" s="60">
        <f>(I9-J9)/J9</f>
        <v>-0.2862428383903467</v>
      </c>
    </row>
    <row r="10" spans="1:11">
      <c r="A10" s="49" t="s">
        <v>63</v>
      </c>
      <c r="B10" s="51" t="s">
        <v>62</v>
      </c>
      <c r="C10" s="16">
        <f>'[11]台灣--大陸'!C10+[11]出口大陸試算!C10</f>
        <v>3570</v>
      </c>
      <c r="D10" s="16">
        <v>2272</v>
      </c>
      <c r="E10" s="59">
        <f>(C10-D10)/D10</f>
        <v>0.57130281690140849</v>
      </c>
      <c r="F10" s="16">
        <f>'[11]台灣--大陸'!F10+[11]出口大陸試算!F10</f>
        <v>3534702</v>
      </c>
      <c r="G10" s="16">
        <v>1954633</v>
      </c>
      <c r="H10" s="59">
        <f>(F10-G10)/G10</f>
        <v>0.80837118783935402</v>
      </c>
      <c r="I10" s="47">
        <f>F10/C10</f>
        <v>990.11260504201675</v>
      </c>
      <c r="J10" s="47">
        <f t="shared" si="0"/>
        <v>860.31382042253517</v>
      </c>
      <c r="K10" s="59">
        <f>(I10-J10)/J10</f>
        <v>0.15087376436162808</v>
      </c>
    </row>
    <row r="11" spans="1:11" ht="17.25" thickBot="1">
      <c r="A11" s="46" t="s">
        <v>61</v>
      </c>
      <c r="B11" s="50" t="s">
        <v>60</v>
      </c>
      <c r="C11" s="43">
        <f>SUM(C5:C10)</f>
        <v>4692</v>
      </c>
      <c r="D11" s="43">
        <f>SUM(D5:D10)</f>
        <v>5227</v>
      </c>
      <c r="E11" s="81">
        <f>(C11-D11)/D11</f>
        <v>-0.10235316625215228</v>
      </c>
      <c r="F11" s="43">
        <f>SUM(F5:F10)</f>
        <v>4245457</v>
      </c>
      <c r="G11" s="43">
        <f>SUM(G5:G10)</f>
        <v>2712969</v>
      </c>
      <c r="H11" s="64">
        <f>(F11-G11)/G11</f>
        <v>0.56487486587572511</v>
      </c>
      <c r="I11" s="42">
        <f>F11/C11</f>
        <v>904.82885763000854</v>
      </c>
      <c r="J11" s="42">
        <f t="shared" si="0"/>
        <v>519.02984503539312</v>
      </c>
      <c r="K11" s="67">
        <f>(I11-J11)/J11</f>
        <v>0.74330795480230516</v>
      </c>
    </row>
    <row r="12" spans="1:11" ht="11.25" customHeight="1" thickTop="1">
      <c r="A12" s="39"/>
      <c r="B12" s="38"/>
      <c r="E12" s="37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'[11]台灣--大陸'!C13+[11]出口大陸試算!C13</f>
        <v>0</v>
      </c>
      <c r="D13" s="16">
        <v>10</v>
      </c>
      <c r="E13" s="59">
        <v>0</v>
      </c>
      <c r="F13" s="16">
        <f>'[11]台灣--大陸'!F13+[11]出口大陸試算!F13</f>
        <v>0</v>
      </c>
      <c r="G13" s="16">
        <v>24162</v>
      </c>
      <c r="H13" s="59">
        <v>0</v>
      </c>
      <c r="I13" s="47">
        <v>0</v>
      </c>
      <c r="J13" s="47">
        <f>G13/D13</f>
        <v>2416.1999999999998</v>
      </c>
      <c r="K13" s="59">
        <v>0</v>
      </c>
    </row>
    <row r="14" spans="1:11" ht="17.25" thickBot="1">
      <c r="A14" s="46" t="s">
        <v>1</v>
      </c>
      <c r="B14" s="45" t="s">
        <v>89</v>
      </c>
      <c r="C14" s="43">
        <f>C11+C13</f>
        <v>4692</v>
      </c>
      <c r="D14" s="43">
        <f>D11+D13</f>
        <v>5237</v>
      </c>
      <c r="E14" s="81">
        <f>(C14-D14)/D14</f>
        <v>-0.10406721405384763</v>
      </c>
      <c r="F14" s="43">
        <f>F11+F13</f>
        <v>4245457</v>
      </c>
      <c r="G14" s="43">
        <f>G11+G13</f>
        <v>2737131</v>
      </c>
      <c r="H14" s="64">
        <f>(F14-G14)/G14</f>
        <v>0.55106094666276473</v>
      </c>
      <c r="I14" s="42">
        <f>F14/C14</f>
        <v>904.82885763000854</v>
      </c>
      <c r="J14" s="42">
        <f>G14/D14</f>
        <v>522.65247278976517</v>
      </c>
      <c r="K14" s="63">
        <f>(I14-J14)/J14</f>
        <v>0.73122467554835868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88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109</v>
      </c>
      <c r="D18" s="33" t="s">
        <v>108</v>
      </c>
      <c r="E18" s="29" t="s">
        <v>83</v>
      </c>
      <c r="F18" s="62" t="s">
        <v>107</v>
      </c>
      <c r="G18" s="62" t="s">
        <v>106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'[11]台灣--大陸'!C20+[11]出口大陸試算!C20</f>
        <v>631</v>
      </c>
      <c r="D20" s="16">
        <v>188</v>
      </c>
      <c r="E20" s="59">
        <f t="shared" ref="E20:E27" si="1">(C20-D20)/D20</f>
        <v>2.3563829787234041</v>
      </c>
      <c r="F20" s="16">
        <f>'[11]台灣--大陸'!F20+[11]出口大陸試算!F20</f>
        <v>68252</v>
      </c>
      <c r="G20" s="16">
        <v>26706</v>
      </c>
      <c r="H20" s="59">
        <f t="shared" ref="H20:H27" si="2">(F20-G20)/G20</f>
        <v>1.5556803714521081</v>
      </c>
      <c r="I20" s="2"/>
      <c r="J20" s="2"/>
    </row>
    <row r="21" spans="1:10">
      <c r="A21" s="18" t="s">
        <v>43</v>
      </c>
      <c r="B21" s="17" t="s">
        <v>42</v>
      </c>
      <c r="C21" s="16">
        <f>'[11]台灣--大陸'!C21+[11]出口大陸試算!C21</f>
        <v>160</v>
      </c>
      <c r="D21" s="16">
        <v>230</v>
      </c>
      <c r="E21" s="60">
        <f t="shared" si="1"/>
        <v>-0.30434782608695654</v>
      </c>
      <c r="F21" s="16">
        <f>'[11]台灣--大陸'!F21+[11]出口大陸試算!F21</f>
        <v>19481</v>
      </c>
      <c r="G21" s="16">
        <v>31648</v>
      </c>
      <c r="H21" s="60">
        <f t="shared" si="2"/>
        <v>-0.38444767441860467</v>
      </c>
      <c r="I21" s="2"/>
      <c r="J21" s="2"/>
    </row>
    <row r="22" spans="1:10">
      <c r="A22" s="18" t="s">
        <v>41</v>
      </c>
      <c r="B22" s="17" t="s">
        <v>40</v>
      </c>
      <c r="C22" s="16">
        <f>'[11]台灣--大陸'!C22+[11]出口大陸試算!C22</f>
        <v>172194</v>
      </c>
      <c r="D22" s="16">
        <v>262732</v>
      </c>
      <c r="E22" s="60">
        <f t="shared" si="1"/>
        <v>-0.34460210404518671</v>
      </c>
      <c r="F22" s="16">
        <f>'[11]台灣--大陸'!F22+[11]出口大陸試算!F22</f>
        <v>5267682</v>
      </c>
      <c r="G22" s="16">
        <v>5962746</v>
      </c>
      <c r="H22" s="60">
        <f t="shared" si="2"/>
        <v>-0.11656776927945614</v>
      </c>
      <c r="I22" s="2"/>
      <c r="J22" s="2"/>
    </row>
    <row r="23" spans="1:10">
      <c r="A23" s="18" t="s">
        <v>39</v>
      </c>
      <c r="B23" s="17" t="s">
        <v>38</v>
      </c>
      <c r="C23" s="16">
        <f>'[11]台灣--大陸'!C23+[11]出口大陸試算!C23</f>
        <v>25915</v>
      </c>
      <c r="D23" s="16">
        <v>23518</v>
      </c>
      <c r="E23" s="59">
        <f t="shared" si="1"/>
        <v>0.10192193213708649</v>
      </c>
      <c r="F23" s="16">
        <f>'[11]台灣--大陸'!F23+[11]出口大陸試算!F23</f>
        <v>330342</v>
      </c>
      <c r="G23" s="16">
        <v>159361</v>
      </c>
      <c r="H23" s="59">
        <f t="shared" si="2"/>
        <v>1.0729162091101336</v>
      </c>
      <c r="I23" s="2"/>
      <c r="J23" s="2"/>
    </row>
    <row r="24" spans="1:10">
      <c r="A24" s="18" t="s">
        <v>37</v>
      </c>
      <c r="B24" s="17" t="s">
        <v>36</v>
      </c>
      <c r="C24" s="16">
        <f>'[11]台灣--大陸'!C24+[11]出口大陸試算!C24</f>
        <v>3171</v>
      </c>
      <c r="D24" s="16">
        <v>6120</v>
      </c>
      <c r="E24" s="60">
        <f t="shared" si="1"/>
        <v>-0.48186274509803922</v>
      </c>
      <c r="F24" s="16">
        <f>'[11]台灣--大陸'!F24+[11]出口大陸試算!F24</f>
        <v>67360</v>
      </c>
      <c r="G24" s="16">
        <v>96804</v>
      </c>
      <c r="H24" s="60">
        <f t="shared" si="2"/>
        <v>-0.304160985083261</v>
      </c>
      <c r="I24" s="2"/>
      <c r="J24" s="2"/>
    </row>
    <row r="25" spans="1:10">
      <c r="A25" s="18" t="s">
        <v>35</v>
      </c>
      <c r="B25" s="17" t="s">
        <v>34</v>
      </c>
      <c r="C25" s="16">
        <f>'[11]台灣--大陸'!C25+[11]出口大陸試算!C25</f>
        <v>12223</v>
      </c>
      <c r="D25" s="16">
        <v>3942</v>
      </c>
      <c r="E25" s="59">
        <f t="shared" si="1"/>
        <v>2.1007102993404363</v>
      </c>
      <c r="F25" s="16">
        <f>'[11]台灣--大陸'!F25+[11]出口大陸試算!F25</f>
        <v>325447</v>
      </c>
      <c r="G25" s="16">
        <v>177156</v>
      </c>
      <c r="H25" s="59">
        <f t="shared" si="2"/>
        <v>0.83706450811713973</v>
      </c>
      <c r="I25" s="2"/>
      <c r="J25" s="2"/>
    </row>
    <row r="26" spans="1:10">
      <c r="A26" s="18" t="s">
        <v>33</v>
      </c>
      <c r="B26" s="17" t="s">
        <v>32</v>
      </c>
      <c r="C26" s="16">
        <f>'[11]台灣--大陸'!C26+[11]出口大陸試算!C26</f>
        <v>16220</v>
      </c>
      <c r="D26" s="16">
        <v>8801</v>
      </c>
      <c r="E26" s="59">
        <f t="shared" si="1"/>
        <v>0.84297238950119302</v>
      </c>
      <c r="F26" s="16">
        <f>'[11]台灣--大陸'!F26+[11]出口大陸試算!F26</f>
        <v>611832</v>
      </c>
      <c r="G26" s="16">
        <v>532164</v>
      </c>
      <c r="H26" s="59">
        <f t="shared" si="2"/>
        <v>0.14970572981261415</v>
      </c>
      <c r="I26" s="2"/>
      <c r="J26" s="2"/>
    </row>
    <row r="27" spans="1:10">
      <c r="A27" s="18" t="s">
        <v>31</v>
      </c>
      <c r="B27" s="17" t="s">
        <v>30</v>
      </c>
      <c r="C27" s="16">
        <f>'[11]台灣--大陸'!C27+[11]出口大陸試算!C27</f>
        <v>20046</v>
      </c>
      <c r="D27" s="16">
        <v>30845</v>
      </c>
      <c r="E27" s="60">
        <f t="shared" si="1"/>
        <v>-0.35010536553736427</v>
      </c>
      <c r="F27" s="16">
        <f>'[11]台灣--大陸'!F27+[11]出口大陸試算!F27</f>
        <v>466260</v>
      </c>
      <c r="G27" s="16">
        <v>768856</v>
      </c>
      <c r="H27" s="60">
        <f t="shared" si="2"/>
        <v>-0.39356654562102655</v>
      </c>
      <c r="I27" s="2"/>
      <c r="J27" s="2"/>
    </row>
    <row r="28" spans="1:10">
      <c r="A28" s="18" t="s">
        <v>29</v>
      </c>
      <c r="B28" s="17" t="s">
        <v>28</v>
      </c>
      <c r="C28" s="16">
        <f>'[11]台灣--大陸'!C28+[11]出口大陸試算!C28</f>
        <v>12</v>
      </c>
      <c r="D28" s="16">
        <v>0</v>
      </c>
      <c r="E28" s="59">
        <v>0</v>
      </c>
      <c r="F28" s="16">
        <f>'[11]台灣--大陸'!F28+[11]出口大陸試算!F28</f>
        <v>34</v>
      </c>
      <c r="G28" s="16">
        <v>0</v>
      </c>
      <c r="H28" s="59">
        <v>0</v>
      </c>
      <c r="I28" s="2"/>
      <c r="J28" s="2"/>
    </row>
    <row r="29" spans="1:10">
      <c r="A29" s="18" t="s">
        <v>27</v>
      </c>
      <c r="B29" s="17" t="s">
        <v>26</v>
      </c>
      <c r="C29" s="16">
        <f>'[11]台灣--大陸'!C29+[11]出口大陸試算!C29</f>
        <v>167758</v>
      </c>
      <c r="D29" s="16">
        <v>115745</v>
      </c>
      <c r="E29" s="59">
        <f t="shared" ref="E29:E42" si="3">(C29-D29)/D29</f>
        <v>0.44937578297118669</v>
      </c>
      <c r="F29" s="16">
        <f>'[11]台灣--大陸'!F29+[11]出口大陸試算!F29</f>
        <v>3979860</v>
      </c>
      <c r="G29" s="16">
        <v>2694056</v>
      </c>
      <c r="H29" s="59">
        <f t="shared" ref="H29:H42" si="4">(F29-G29)/G29</f>
        <v>0.47727441448878566</v>
      </c>
      <c r="I29" s="2"/>
      <c r="J29" s="2"/>
    </row>
    <row r="30" spans="1:10">
      <c r="A30" s="18" t="s">
        <v>25</v>
      </c>
      <c r="B30" s="17" t="s">
        <v>24</v>
      </c>
      <c r="C30" s="16">
        <f>'[11]台灣--大陸'!C30+[11]出口大陸試算!C30</f>
        <v>4453</v>
      </c>
      <c r="D30" s="16">
        <v>9932</v>
      </c>
      <c r="E30" s="60">
        <f t="shared" si="3"/>
        <v>-0.55165122835279901</v>
      </c>
      <c r="F30" s="16">
        <f>'[11]台灣--大陸'!F30+[11]出口大陸試算!F30</f>
        <v>180649</v>
      </c>
      <c r="G30" s="16">
        <v>221889</v>
      </c>
      <c r="H30" s="60">
        <f t="shared" si="4"/>
        <v>-0.18585869511332243</v>
      </c>
      <c r="I30" s="2"/>
      <c r="J30" s="2"/>
    </row>
    <row r="31" spans="1:10">
      <c r="A31" s="18" t="s">
        <v>23</v>
      </c>
      <c r="B31" s="17" t="s">
        <v>22</v>
      </c>
      <c r="C31" s="16">
        <f>'[11]台灣--大陸'!C31+[11]出口大陸試算!C31</f>
        <v>51725</v>
      </c>
      <c r="D31" s="16">
        <v>27552</v>
      </c>
      <c r="E31" s="59">
        <f t="shared" si="3"/>
        <v>0.8773591753774681</v>
      </c>
      <c r="F31" s="16">
        <f>'[11]台灣--大陸'!F31+[11]出口大陸試算!F31</f>
        <v>420519</v>
      </c>
      <c r="G31" s="16">
        <v>245642</v>
      </c>
      <c r="H31" s="59">
        <f t="shared" si="4"/>
        <v>0.71191815731837393</v>
      </c>
      <c r="I31" s="2"/>
      <c r="J31" s="2"/>
    </row>
    <row r="32" spans="1:10">
      <c r="A32" s="18" t="s">
        <v>21</v>
      </c>
      <c r="B32" s="17" t="s">
        <v>20</v>
      </c>
      <c r="C32" s="16">
        <f>'[11]台灣--大陸'!C32+[11]出口大陸試算!C32</f>
        <v>81739</v>
      </c>
      <c r="D32" s="16">
        <v>131030</v>
      </c>
      <c r="E32" s="60">
        <f t="shared" si="3"/>
        <v>-0.37618102724566893</v>
      </c>
      <c r="F32" s="16">
        <f>'[11]台灣--大陸'!F32+[11]出口大陸試算!F32</f>
        <v>1281301</v>
      </c>
      <c r="G32" s="16">
        <v>1273797</v>
      </c>
      <c r="H32" s="59">
        <f t="shared" si="4"/>
        <v>5.8910485736738275E-3</v>
      </c>
      <c r="I32" s="2"/>
      <c r="J32" s="2"/>
    </row>
    <row r="33" spans="1:10">
      <c r="A33" s="18" t="s">
        <v>19</v>
      </c>
      <c r="B33" s="17" t="s">
        <v>18</v>
      </c>
      <c r="C33" s="16">
        <f>'[11]台灣--大陸'!C33+[11]出口大陸試算!C33</f>
        <v>22518</v>
      </c>
      <c r="D33" s="16">
        <v>28314</v>
      </c>
      <c r="E33" s="60">
        <f t="shared" si="3"/>
        <v>-0.20470438652256834</v>
      </c>
      <c r="F33" s="16">
        <f>'[11]台灣--大陸'!F33+[11]出口大陸試算!F33</f>
        <v>354838</v>
      </c>
      <c r="G33" s="16">
        <v>572754</v>
      </c>
      <c r="H33" s="60">
        <f t="shared" si="4"/>
        <v>-0.38047049867831567</v>
      </c>
      <c r="I33" s="2"/>
      <c r="J33" s="2"/>
    </row>
    <row r="34" spans="1:10">
      <c r="A34" s="18" t="s">
        <v>17</v>
      </c>
      <c r="B34" s="17" t="s">
        <v>16</v>
      </c>
      <c r="C34" s="16">
        <f>'[11]台灣--大陸'!C34+[11]出口大陸試算!C34</f>
        <v>14040</v>
      </c>
      <c r="D34" s="16">
        <v>7843</v>
      </c>
      <c r="E34" s="59">
        <f t="shared" si="3"/>
        <v>0.79013132729822777</v>
      </c>
      <c r="F34" s="16">
        <f>'[11]台灣--大陸'!F34+[11]出口大陸試算!F34</f>
        <v>783199</v>
      </c>
      <c r="G34" s="16">
        <v>771899</v>
      </c>
      <c r="H34" s="59">
        <f t="shared" si="4"/>
        <v>1.4639220934345037E-2</v>
      </c>
      <c r="I34" s="2"/>
      <c r="J34" s="2"/>
    </row>
    <row r="35" spans="1:10">
      <c r="A35" s="18" t="s">
        <v>15</v>
      </c>
      <c r="B35" s="17" t="s">
        <v>14</v>
      </c>
      <c r="C35" s="16">
        <f>'[11]台灣--大陸'!C35+[11]出口大陸試算!C35</f>
        <v>12869</v>
      </c>
      <c r="D35" s="16">
        <v>5938</v>
      </c>
      <c r="E35" s="59">
        <f t="shared" si="3"/>
        <v>1.1672280229033345</v>
      </c>
      <c r="F35" s="16">
        <f>'[11]台灣--大陸'!F35+[11]出口大陸試算!F35</f>
        <v>353895</v>
      </c>
      <c r="G35" s="16">
        <v>175177</v>
      </c>
      <c r="H35" s="59">
        <f t="shared" si="4"/>
        <v>1.0202138408581036</v>
      </c>
      <c r="I35" s="2"/>
      <c r="J35" s="2"/>
    </row>
    <row r="36" spans="1:10">
      <c r="A36" s="18" t="s">
        <v>13</v>
      </c>
      <c r="B36" s="17" t="s">
        <v>12</v>
      </c>
      <c r="C36" s="16">
        <f>'[11]台灣--大陸'!C36+[11]出口大陸試算!C36</f>
        <v>4056</v>
      </c>
      <c r="D36" s="16">
        <v>3979</v>
      </c>
      <c r="E36" s="59">
        <f t="shared" si="3"/>
        <v>1.9351595878361397E-2</v>
      </c>
      <c r="F36" s="16">
        <f>'[11]台灣--大陸'!F36+[11]出口大陸試算!F36</f>
        <v>12341</v>
      </c>
      <c r="G36" s="16">
        <v>22451</v>
      </c>
      <c r="H36" s="60">
        <f t="shared" si="4"/>
        <v>-0.45031401719299807</v>
      </c>
      <c r="I36" s="2"/>
      <c r="J36" s="2"/>
    </row>
    <row r="37" spans="1:10">
      <c r="A37" s="18" t="s">
        <v>11</v>
      </c>
      <c r="B37" s="17" t="s">
        <v>10</v>
      </c>
      <c r="C37" s="16">
        <f>'[11]台灣--大陸'!C37+[11]出口大陸試算!C37</f>
        <v>12980</v>
      </c>
      <c r="D37" s="16">
        <v>5526</v>
      </c>
      <c r="E37" s="59">
        <f t="shared" si="3"/>
        <v>1.348896127397756</v>
      </c>
      <c r="F37" s="16">
        <f>'[11]台灣--大陸'!F37+[11]出口大陸試算!F37</f>
        <v>286008</v>
      </c>
      <c r="G37" s="16">
        <v>130585</v>
      </c>
      <c r="H37" s="59">
        <f t="shared" si="4"/>
        <v>1.1902056132021288</v>
      </c>
      <c r="I37" s="2"/>
      <c r="J37" s="2"/>
    </row>
    <row r="38" spans="1:10">
      <c r="A38" s="18" t="s">
        <v>9</v>
      </c>
      <c r="B38" s="17" t="s">
        <v>8</v>
      </c>
      <c r="C38" s="16">
        <f>'[11]台灣--大陸'!C38+[11]出口大陸試算!C38</f>
        <v>24453</v>
      </c>
      <c r="D38" s="16">
        <v>9526</v>
      </c>
      <c r="E38" s="59">
        <f t="shared" si="3"/>
        <v>1.5669745958429562</v>
      </c>
      <c r="F38" s="16">
        <f>'[11]台灣--大陸'!F38+[11]出口大陸試算!F38</f>
        <v>539472</v>
      </c>
      <c r="G38" s="16">
        <v>190928</v>
      </c>
      <c r="H38" s="59">
        <f t="shared" si="4"/>
        <v>1.8255258526774492</v>
      </c>
      <c r="I38" s="2"/>
      <c r="J38" s="2"/>
    </row>
    <row r="39" spans="1:10">
      <c r="A39" s="18" t="s">
        <v>7</v>
      </c>
      <c r="B39" s="17" t="s">
        <v>6</v>
      </c>
      <c r="C39" s="16">
        <f>'[11]台灣--大陸'!C39+[11]出口大陸試算!C39</f>
        <v>35132</v>
      </c>
      <c r="D39" s="16">
        <v>12457</v>
      </c>
      <c r="E39" s="59">
        <f t="shared" si="3"/>
        <v>1.8202617002488561</v>
      </c>
      <c r="F39" s="16">
        <f>'[11]台灣--大陸'!F39+[11]出口大陸試算!F39</f>
        <v>587412</v>
      </c>
      <c r="G39" s="16">
        <v>244812</v>
      </c>
      <c r="H39" s="59">
        <f t="shared" si="4"/>
        <v>1.3994412038625557</v>
      </c>
      <c r="I39" s="2"/>
      <c r="J39" s="2"/>
    </row>
    <row r="40" spans="1:10">
      <c r="A40" s="18" t="s">
        <v>5</v>
      </c>
      <c r="B40" s="17" t="s">
        <v>4</v>
      </c>
      <c r="C40" s="16">
        <f>'[11]台灣--大陸'!C40+[11]出口大陸試算!C40</f>
        <v>84990</v>
      </c>
      <c r="D40" s="16">
        <v>70992</v>
      </c>
      <c r="E40" s="59">
        <f t="shared" si="3"/>
        <v>0.19717714672075726</v>
      </c>
      <c r="F40" s="16">
        <f>'[11]台灣--大陸'!F40+[11]出口大陸試算!F40</f>
        <v>732999</v>
      </c>
      <c r="G40" s="16">
        <v>540215</v>
      </c>
      <c r="H40" s="59">
        <f t="shared" si="4"/>
        <v>0.35686532214025896</v>
      </c>
      <c r="I40" s="2"/>
      <c r="J40" s="2"/>
    </row>
    <row r="41" spans="1:10">
      <c r="A41" s="18" t="s">
        <v>3</v>
      </c>
      <c r="B41" s="17" t="s">
        <v>2</v>
      </c>
      <c r="C41" s="16">
        <f>'[11]台灣--大陸'!C41+[11]出口大陸試算!C41</f>
        <v>11806</v>
      </c>
      <c r="D41" s="16">
        <v>4798</v>
      </c>
      <c r="E41" s="59">
        <f t="shared" si="3"/>
        <v>1.4606085869112131</v>
      </c>
      <c r="F41" s="16">
        <f>'[11]台灣--大陸'!F41+[11]出口大陸試算!F41</f>
        <v>94789</v>
      </c>
      <c r="G41" s="16">
        <v>37483</v>
      </c>
      <c r="H41" s="59">
        <f t="shared" si="4"/>
        <v>1.5288530800629618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779091</v>
      </c>
      <c r="D42" s="58">
        <f>SUM(D20:D41)</f>
        <v>770008</v>
      </c>
      <c r="E42" s="57">
        <f t="shared" si="3"/>
        <v>1.1795981340453605E-2</v>
      </c>
      <c r="F42" s="58">
        <f>SUM(F20:F41)</f>
        <v>16763972</v>
      </c>
      <c r="G42" s="58">
        <f>SUM(G20:G41)</f>
        <v>14877129</v>
      </c>
      <c r="H42" s="57">
        <f t="shared" si="4"/>
        <v>0.12682843578219966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7CF0-DCB6-4B4A-8DC3-31DE86694469}">
  <sheetPr>
    <tabColor rgb="FFFFC000"/>
  </sheetPr>
  <dimension ref="A1:K44"/>
  <sheetViews>
    <sheetView workbookViewId="0">
      <selection sqref="A1:XFD1048576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112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109</v>
      </c>
      <c r="D3" s="33" t="s">
        <v>108</v>
      </c>
      <c r="E3" s="29" t="s">
        <v>97</v>
      </c>
      <c r="F3" s="62" t="s">
        <v>107</v>
      </c>
      <c r="G3" s="62" t="s">
        <v>106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'[11]台灣--大陸'!D5+[11]自大陸進口試算!C5</f>
        <v>17867</v>
      </c>
      <c r="D5" s="16">
        <v>32150</v>
      </c>
      <c r="E5" s="60">
        <f t="shared" ref="E5:E11" si="0">(C5-D5)/D5</f>
        <v>-0.44426127527216175</v>
      </c>
      <c r="F5" s="16">
        <f>'[11]台灣--大陸'!G5+[11]自大陸進口試算!F5</f>
        <v>926779</v>
      </c>
      <c r="G5" s="16">
        <v>1620012</v>
      </c>
      <c r="H5" s="60">
        <f t="shared" ref="H5:H11" si="1">(F5-G5)/G5</f>
        <v>-0.42791843517208517</v>
      </c>
      <c r="I5" s="47">
        <f t="shared" ref="I5:J11" si="2">F5/C5</f>
        <v>51.870991212850505</v>
      </c>
      <c r="J5" s="47">
        <f t="shared" si="2"/>
        <v>50.389175738724731</v>
      </c>
      <c r="K5" s="59">
        <f t="shared" ref="K5:K11" si="3">(I5-J5)/J5</f>
        <v>2.9407416422312701E-2</v>
      </c>
    </row>
    <row r="6" spans="1:11">
      <c r="A6" s="53" t="s">
        <v>71</v>
      </c>
      <c r="B6" s="52" t="s">
        <v>70</v>
      </c>
      <c r="C6" s="16">
        <f>'[11]台灣--大陸'!D6+[11]自大陸進口試算!C6</f>
        <v>5969</v>
      </c>
      <c r="D6" s="16">
        <v>11797</v>
      </c>
      <c r="E6" s="60">
        <f t="shared" si="0"/>
        <v>-0.49402390438247012</v>
      </c>
      <c r="F6" s="16">
        <f>'[11]台灣--大陸'!G6+[11]自大陸進口試算!F6</f>
        <v>604124</v>
      </c>
      <c r="G6" s="16">
        <v>637816</v>
      </c>
      <c r="H6" s="60">
        <f t="shared" si="1"/>
        <v>-5.2824011940747803E-2</v>
      </c>
      <c r="I6" s="47">
        <f t="shared" si="2"/>
        <v>101.21025297369744</v>
      </c>
      <c r="J6" s="47">
        <f t="shared" si="2"/>
        <v>54.065948970077137</v>
      </c>
      <c r="K6" s="59">
        <f t="shared" si="3"/>
        <v>0.87197774018009688</v>
      </c>
    </row>
    <row r="7" spans="1:11">
      <c r="A7" s="49" t="s">
        <v>69</v>
      </c>
      <c r="B7" s="51" t="s">
        <v>68</v>
      </c>
      <c r="C7" s="16">
        <f>'[11]台灣--大陸'!D7+[11]自大陸進口試算!C7</f>
        <v>19656</v>
      </c>
      <c r="D7" s="16">
        <v>23607</v>
      </c>
      <c r="E7" s="60">
        <f t="shared" si="0"/>
        <v>-0.16736561189477697</v>
      </c>
      <c r="F7" s="16">
        <f>'[11]台灣--大陸'!G7+[11]自大陸進口試算!F7</f>
        <v>806366</v>
      </c>
      <c r="G7" s="16">
        <v>764850</v>
      </c>
      <c r="H7" s="59">
        <f t="shared" si="1"/>
        <v>5.4279924168137546E-2</v>
      </c>
      <c r="I7" s="47">
        <f t="shared" si="2"/>
        <v>41.023911273911274</v>
      </c>
      <c r="J7" s="47">
        <f t="shared" si="2"/>
        <v>32.399288346676833</v>
      </c>
      <c r="K7" s="59">
        <f t="shared" si="3"/>
        <v>0.26619791258838132</v>
      </c>
    </row>
    <row r="8" spans="1:11">
      <c r="A8" s="49" t="s">
        <v>67</v>
      </c>
      <c r="B8" s="51" t="s">
        <v>66</v>
      </c>
      <c r="C8" s="16">
        <f>'[11]台灣--大陸'!D8+[11]自大陸進口試算!C8</f>
        <v>15177</v>
      </c>
      <c r="D8" s="16">
        <v>47618</v>
      </c>
      <c r="E8" s="60">
        <f t="shared" si="0"/>
        <v>-0.68127598807173761</v>
      </c>
      <c r="F8" s="16">
        <f>'[11]台灣--大陸'!G8+[11]自大陸進口試算!F8</f>
        <v>988513</v>
      </c>
      <c r="G8" s="16">
        <v>2711438</v>
      </c>
      <c r="H8" s="60">
        <f t="shared" si="1"/>
        <v>-0.63542850693985997</v>
      </c>
      <c r="I8" s="47">
        <f t="shared" si="2"/>
        <v>65.132305462212557</v>
      </c>
      <c r="J8" s="47">
        <f t="shared" si="2"/>
        <v>56.941450711915664</v>
      </c>
      <c r="K8" s="59">
        <f t="shared" si="3"/>
        <v>0.14384696293982654</v>
      </c>
    </row>
    <row r="9" spans="1:11">
      <c r="A9" s="49" t="s">
        <v>65</v>
      </c>
      <c r="B9" s="51" t="s">
        <v>64</v>
      </c>
      <c r="C9" s="16">
        <f>'[11]台灣--大陸'!D9+[11]自大陸進口試算!C9</f>
        <v>1597</v>
      </c>
      <c r="D9" s="16">
        <v>6431</v>
      </c>
      <c r="E9" s="60">
        <f t="shared" si="0"/>
        <v>-0.75167159073238998</v>
      </c>
      <c r="F9" s="16">
        <f>'[11]台灣--大陸'!G9+[11]自大陸進口試算!F9</f>
        <v>205213</v>
      </c>
      <c r="G9" s="16">
        <v>495591</v>
      </c>
      <c r="H9" s="60">
        <f t="shared" si="1"/>
        <v>-0.58592266606940002</v>
      </c>
      <c r="I9" s="47">
        <f t="shared" si="2"/>
        <v>128.49906073888542</v>
      </c>
      <c r="J9" s="47">
        <f t="shared" si="2"/>
        <v>77.062820712175395</v>
      </c>
      <c r="K9" s="59">
        <f t="shared" si="3"/>
        <v>0.66745856888396315</v>
      </c>
    </row>
    <row r="10" spans="1:11">
      <c r="A10" s="49" t="s">
        <v>63</v>
      </c>
      <c r="B10" s="51" t="s">
        <v>62</v>
      </c>
      <c r="C10" s="16">
        <f>'[11]台灣--大陸'!D10+[11]自大陸進口試算!C10</f>
        <v>1361</v>
      </c>
      <c r="D10" s="16">
        <v>2694</v>
      </c>
      <c r="E10" s="60">
        <f t="shared" si="0"/>
        <v>-0.49480326651818857</v>
      </c>
      <c r="F10" s="16">
        <f>'[11]台灣--大陸'!G10+[11]自大陸進口試算!F10</f>
        <v>242250</v>
      </c>
      <c r="G10" s="16">
        <v>381513</v>
      </c>
      <c r="H10" s="60">
        <f t="shared" si="1"/>
        <v>-0.36502819038931833</v>
      </c>
      <c r="I10" s="47">
        <f t="shared" si="2"/>
        <v>177.99412196914034</v>
      </c>
      <c r="J10" s="47">
        <f t="shared" si="2"/>
        <v>141.61581291759467</v>
      </c>
      <c r="K10" s="59">
        <f t="shared" si="3"/>
        <v>0.25688027559968868</v>
      </c>
    </row>
    <row r="11" spans="1:11" ht="17.25" thickBot="1">
      <c r="A11" s="46" t="s">
        <v>61</v>
      </c>
      <c r="B11" s="50" t="s">
        <v>60</v>
      </c>
      <c r="C11" s="43">
        <f>SUM(C5:C10)</f>
        <v>61627</v>
      </c>
      <c r="D11" s="43">
        <f>SUM(D5:D10)</f>
        <v>124297</v>
      </c>
      <c r="E11" s="73">
        <f t="shared" si="0"/>
        <v>-0.50419559603208441</v>
      </c>
      <c r="F11" s="43">
        <f>SUM(F5:F10)</f>
        <v>3773245</v>
      </c>
      <c r="G11" s="43">
        <f>SUM(G5:G10)</f>
        <v>6611220</v>
      </c>
      <c r="H11" s="73">
        <f t="shared" si="1"/>
        <v>-0.42926645914067296</v>
      </c>
      <c r="I11" s="42">
        <f t="shared" si="2"/>
        <v>61.227140701315982</v>
      </c>
      <c r="J11" s="42">
        <f t="shared" si="2"/>
        <v>53.188894341778159</v>
      </c>
      <c r="K11" s="72">
        <f t="shared" si="3"/>
        <v>0.151126404468687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'[11]台灣--大陸'!D13+[11]自大陸進口試算!C13</f>
        <v>1072</v>
      </c>
      <c r="D13" s="16">
        <v>131</v>
      </c>
      <c r="E13" s="59">
        <f>(C13-D13)/D13</f>
        <v>7.1832061068702293</v>
      </c>
      <c r="F13" s="16">
        <f>'[11]台灣--大陸'!G13+[11]自大陸進口試算!F13</f>
        <v>101587</v>
      </c>
      <c r="G13" s="16">
        <v>12466</v>
      </c>
      <c r="H13" s="59">
        <f>(F13-G13)/G13</f>
        <v>7.1491256216909997</v>
      </c>
      <c r="I13" s="47">
        <f>F13/C13</f>
        <v>94.763992537313428</v>
      </c>
      <c r="J13" s="47">
        <f>G13/D13</f>
        <v>95.160305343511453</v>
      </c>
      <c r="K13" s="60">
        <f>(I13-J13)/J13</f>
        <v>-4.164686155297719E-3</v>
      </c>
    </row>
    <row r="14" spans="1:11" ht="17.25" thickBot="1">
      <c r="A14" s="46" t="s">
        <v>1</v>
      </c>
      <c r="B14" s="45" t="s">
        <v>89</v>
      </c>
      <c r="C14" s="43">
        <f>C11+C13</f>
        <v>62699</v>
      </c>
      <c r="D14" s="43">
        <f>D11+D13</f>
        <v>124428</v>
      </c>
      <c r="E14" s="73">
        <f>(C14-D14)/D14</f>
        <v>-0.49610216350017683</v>
      </c>
      <c r="F14" s="43">
        <f>F11+F13</f>
        <v>3874832</v>
      </c>
      <c r="G14" s="43">
        <f>G11+G13</f>
        <v>6623686</v>
      </c>
      <c r="H14" s="73">
        <f>(F14-G14)/G14</f>
        <v>-0.41500367016190082</v>
      </c>
      <c r="I14" s="42">
        <f>F14/C14</f>
        <v>61.80053908355795</v>
      </c>
      <c r="J14" s="42">
        <f>G14/D14</f>
        <v>53.233082585913138</v>
      </c>
      <c r="K14" s="72">
        <f>(I14-J14)/J14</f>
        <v>0.16094233287763773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111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109</v>
      </c>
      <c r="D18" s="33" t="s">
        <v>108</v>
      </c>
      <c r="E18" s="29" t="s">
        <v>97</v>
      </c>
      <c r="F18" s="62" t="s">
        <v>107</v>
      </c>
      <c r="G18" s="62" t="s">
        <v>106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'[11]台灣--大陸'!D20+[11]自大陸進口試算!C20</f>
        <v>8749</v>
      </c>
      <c r="D20" s="16">
        <v>7519</v>
      </c>
      <c r="E20" s="59">
        <f t="shared" ref="E20:E42" si="4">(C20-D20)/D20</f>
        <v>0.1635855831892539</v>
      </c>
      <c r="F20" s="16">
        <f>'[11]台灣--大陸'!G20+[11]自大陸進口試算!F20</f>
        <v>184124</v>
      </c>
      <c r="G20" s="16">
        <v>157389</v>
      </c>
      <c r="H20" s="59">
        <f t="shared" ref="H20:H42" si="5">(F20-G20)/G20</f>
        <v>0.16986574665319687</v>
      </c>
      <c r="I20" s="2"/>
      <c r="J20" s="2"/>
    </row>
    <row r="21" spans="1:10">
      <c r="A21" s="18" t="s">
        <v>43</v>
      </c>
      <c r="B21" s="17" t="s">
        <v>42</v>
      </c>
      <c r="C21" s="16">
        <f>'[11]台灣--大陸'!D21+[11]自大陸進口試算!C21</f>
        <v>4105</v>
      </c>
      <c r="D21" s="16">
        <v>4724</v>
      </c>
      <c r="E21" s="60">
        <f t="shared" si="4"/>
        <v>-0.13103302286198137</v>
      </c>
      <c r="F21" s="16">
        <f>'[11]台灣--大陸'!G21+[11]自大陸進口試算!F21</f>
        <v>138739</v>
      </c>
      <c r="G21" s="16">
        <v>117046</v>
      </c>
      <c r="H21" s="59">
        <f t="shared" si="5"/>
        <v>0.18533738871896518</v>
      </c>
      <c r="I21" s="2"/>
      <c r="J21" s="2"/>
    </row>
    <row r="22" spans="1:10">
      <c r="A22" s="18" t="s">
        <v>41</v>
      </c>
      <c r="B22" s="17" t="s">
        <v>40</v>
      </c>
      <c r="C22" s="16">
        <f>'[11]台灣--大陸'!D22+[11]自大陸進口試算!C22</f>
        <v>1624440</v>
      </c>
      <c r="D22" s="16">
        <v>1352067</v>
      </c>
      <c r="E22" s="59">
        <f t="shared" si="4"/>
        <v>0.20144933646039731</v>
      </c>
      <c r="F22" s="16">
        <f>'[11]台灣--大陸'!G22+[11]自大陸進口試算!F22</f>
        <v>51892359</v>
      </c>
      <c r="G22" s="16">
        <v>35317692</v>
      </c>
      <c r="H22" s="59">
        <f t="shared" si="5"/>
        <v>0.46930209935575634</v>
      </c>
      <c r="I22" s="2"/>
      <c r="J22" s="2"/>
    </row>
    <row r="23" spans="1:10">
      <c r="A23" s="18" t="s">
        <v>39</v>
      </c>
      <c r="B23" s="17" t="s">
        <v>38</v>
      </c>
      <c r="C23" s="16">
        <f>'[11]台灣--大陸'!D23+[11]自大陸進口試算!C23</f>
        <v>111208</v>
      </c>
      <c r="D23" s="16">
        <v>119198</v>
      </c>
      <c r="E23" s="60">
        <f t="shared" si="4"/>
        <v>-6.7031326028960211E-2</v>
      </c>
      <c r="F23" s="16">
        <f>'[11]台灣--大陸'!G23+[11]自大陸進口試算!F23</f>
        <v>4224211</v>
      </c>
      <c r="G23" s="16">
        <v>3378389</v>
      </c>
      <c r="H23" s="59">
        <f t="shared" si="5"/>
        <v>0.25036252486022181</v>
      </c>
      <c r="I23" s="2"/>
      <c r="J23" s="2"/>
    </row>
    <row r="24" spans="1:10">
      <c r="A24" s="18" t="s">
        <v>37</v>
      </c>
      <c r="B24" s="17" t="s">
        <v>36</v>
      </c>
      <c r="C24" s="16">
        <f>'[11]台灣--大陸'!D24+[11]自大陸進口試算!C24</f>
        <v>9383</v>
      </c>
      <c r="D24" s="16">
        <v>3192</v>
      </c>
      <c r="E24" s="59">
        <f t="shared" si="4"/>
        <v>1.9395363408521302</v>
      </c>
      <c r="F24" s="16">
        <f>'[11]台灣--大陸'!G24+[11]自大陸進口試算!F24</f>
        <v>36867</v>
      </c>
      <c r="G24" s="16">
        <v>28272</v>
      </c>
      <c r="H24" s="59">
        <f t="shared" si="5"/>
        <v>0.30401103565365023</v>
      </c>
      <c r="I24" s="2"/>
      <c r="J24" s="2"/>
    </row>
    <row r="25" spans="1:10">
      <c r="A25" s="18" t="s">
        <v>35</v>
      </c>
      <c r="B25" s="17" t="s">
        <v>34</v>
      </c>
      <c r="C25" s="16">
        <f>'[11]台灣--大陸'!D25+[11]自大陸進口試算!C25</f>
        <v>67809</v>
      </c>
      <c r="D25" s="16">
        <v>41421</v>
      </c>
      <c r="E25" s="59">
        <f t="shared" si="4"/>
        <v>0.63706815383501125</v>
      </c>
      <c r="F25" s="16">
        <f>'[11]台灣--大陸'!G25+[11]自大陸進口試算!F25</f>
        <v>421880</v>
      </c>
      <c r="G25" s="16">
        <v>426273</v>
      </c>
      <c r="H25" s="60">
        <f t="shared" si="5"/>
        <v>-1.0305602278352135E-2</v>
      </c>
      <c r="I25" s="2"/>
      <c r="J25" s="2"/>
    </row>
    <row r="26" spans="1:10">
      <c r="A26" s="18" t="s">
        <v>33</v>
      </c>
      <c r="B26" s="17" t="s">
        <v>32</v>
      </c>
      <c r="C26" s="16">
        <f>'[11]台灣--大陸'!D26+[11]自大陸進口試算!C26</f>
        <v>209972</v>
      </c>
      <c r="D26" s="16">
        <v>153130</v>
      </c>
      <c r="E26" s="59">
        <f t="shared" si="4"/>
        <v>0.37120094037745704</v>
      </c>
      <c r="F26" s="16">
        <f>'[11]台灣--大陸'!G26+[11]自大陸進口試算!F26</f>
        <v>2072953</v>
      </c>
      <c r="G26" s="16">
        <v>1389201</v>
      </c>
      <c r="H26" s="59">
        <f t="shared" si="5"/>
        <v>0.49219083487558674</v>
      </c>
      <c r="I26" s="2"/>
      <c r="J26" s="2"/>
    </row>
    <row r="27" spans="1:10">
      <c r="A27" s="18" t="s">
        <v>31</v>
      </c>
      <c r="B27" s="17" t="s">
        <v>30</v>
      </c>
      <c r="C27" s="16">
        <f>'[11]台灣--大陸'!D27+[11]自大陸進口試算!C27</f>
        <v>80126</v>
      </c>
      <c r="D27" s="16">
        <v>48065</v>
      </c>
      <c r="E27" s="59">
        <f t="shared" si="4"/>
        <v>0.66703422448767291</v>
      </c>
      <c r="F27" s="16">
        <f>'[11]台灣--大陸'!G27+[11]自大陸進口試算!F27</f>
        <v>557142</v>
      </c>
      <c r="G27" s="16">
        <v>388494</v>
      </c>
      <c r="H27" s="59">
        <f t="shared" si="5"/>
        <v>0.43410709045699547</v>
      </c>
      <c r="I27" s="2"/>
      <c r="J27" s="2"/>
    </row>
    <row r="28" spans="1:10">
      <c r="A28" s="18" t="s">
        <v>29</v>
      </c>
      <c r="B28" s="17" t="s">
        <v>28</v>
      </c>
      <c r="C28" s="16">
        <f>'[11]台灣--大陸'!D28+[11]自大陸進口試算!C28</f>
        <v>6022</v>
      </c>
      <c r="D28" s="16">
        <v>20327</v>
      </c>
      <c r="E28" s="60">
        <f t="shared" si="4"/>
        <v>-0.70374378904904811</v>
      </c>
      <c r="F28" s="16">
        <f>'[11]台灣--大陸'!G28+[11]自大陸進口試算!F28</f>
        <v>98686</v>
      </c>
      <c r="G28" s="16">
        <v>108189</v>
      </c>
      <c r="H28" s="60">
        <f t="shared" si="5"/>
        <v>-8.7837025945336406E-2</v>
      </c>
      <c r="I28" s="2"/>
      <c r="J28" s="2"/>
    </row>
    <row r="29" spans="1:10">
      <c r="A29" s="18" t="s">
        <v>27</v>
      </c>
      <c r="B29" s="17" t="s">
        <v>26</v>
      </c>
      <c r="C29" s="16">
        <f>'[11]台灣--大陸'!D29+[11]自大陸進口試算!C29</f>
        <v>274828</v>
      </c>
      <c r="D29" s="16">
        <v>174297</v>
      </c>
      <c r="E29" s="59">
        <f t="shared" si="4"/>
        <v>0.57677986425469174</v>
      </c>
      <c r="F29" s="16">
        <f>'[11]台灣--大陸'!G29+[11]自大陸進口試算!F29</f>
        <v>2423907</v>
      </c>
      <c r="G29" s="16">
        <v>1714343</v>
      </c>
      <c r="H29" s="59">
        <f t="shared" si="5"/>
        <v>0.41389850222505065</v>
      </c>
      <c r="I29" s="2"/>
      <c r="J29" s="2"/>
    </row>
    <row r="30" spans="1:10">
      <c r="A30" s="18" t="s">
        <v>25</v>
      </c>
      <c r="B30" s="17" t="s">
        <v>24</v>
      </c>
      <c r="C30" s="16">
        <f>'[11]台灣--大陸'!D30+[11]自大陸進口試算!C30</f>
        <v>238066</v>
      </c>
      <c r="D30" s="16">
        <v>238811</v>
      </c>
      <c r="E30" s="60">
        <f t="shared" si="4"/>
        <v>-3.1196217929659858E-3</v>
      </c>
      <c r="F30" s="16">
        <f>'[11]台灣--大陸'!G30+[11]自大陸進口試算!F30</f>
        <v>2035525</v>
      </c>
      <c r="G30" s="16">
        <v>3049383</v>
      </c>
      <c r="H30" s="60">
        <f t="shared" si="5"/>
        <v>-0.33247971802820442</v>
      </c>
      <c r="I30" s="2"/>
      <c r="J30" s="2"/>
    </row>
    <row r="31" spans="1:10">
      <c r="A31" s="18" t="s">
        <v>23</v>
      </c>
      <c r="B31" s="17" t="s">
        <v>22</v>
      </c>
      <c r="C31" s="16">
        <f>'[11]台灣--大陸'!D31+[11]自大陸進口試算!C31</f>
        <v>146348</v>
      </c>
      <c r="D31" s="16">
        <v>148279</v>
      </c>
      <c r="E31" s="60">
        <f t="shared" si="4"/>
        <v>-1.3022747658130955E-2</v>
      </c>
      <c r="F31" s="16">
        <f>'[11]台灣--大陸'!G31+[11]自大陸進口試算!F31</f>
        <v>597481</v>
      </c>
      <c r="G31" s="16">
        <v>1148047</v>
      </c>
      <c r="H31" s="60">
        <f t="shared" si="5"/>
        <v>-0.47956747415393275</v>
      </c>
      <c r="I31" s="2"/>
      <c r="J31" s="2"/>
    </row>
    <row r="32" spans="1:10">
      <c r="A32" s="18" t="s">
        <v>21</v>
      </c>
      <c r="B32" s="17" t="s">
        <v>20</v>
      </c>
      <c r="C32" s="16">
        <f>'[11]台灣--大陸'!D32+[11]自大陸進口試算!C32</f>
        <v>316572</v>
      </c>
      <c r="D32" s="16">
        <v>255042</v>
      </c>
      <c r="E32" s="59">
        <f t="shared" si="4"/>
        <v>0.24125438163126073</v>
      </c>
      <c r="F32" s="16">
        <f>'[11]台灣--大陸'!G32+[11]自大陸進口試算!F32</f>
        <v>1687214</v>
      </c>
      <c r="G32" s="16">
        <v>1055102</v>
      </c>
      <c r="H32" s="59">
        <f t="shared" si="5"/>
        <v>0.59910037133850569</v>
      </c>
      <c r="I32" s="2"/>
      <c r="J32" s="2"/>
    </row>
    <row r="33" spans="1:10">
      <c r="A33" s="18" t="s">
        <v>19</v>
      </c>
      <c r="B33" s="17" t="s">
        <v>18</v>
      </c>
      <c r="C33" s="16">
        <f>'[11]台灣--大陸'!D33+[11]自大陸進口試算!C33</f>
        <v>176498</v>
      </c>
      <c r="D33" s="16">
        <v>276033</v>
      </c>
      <c r="E33" s="60">
        <f t="shared" si="4"/>
        <v>-0.36059094383642537</v>
      </c>
      <c r="F33" s="16">
        <f>'[11]台灣--大陸'!G33+[11]自大陸進口試算!F33</f>
        <v>540074</v>
      </c>
      <c r="G33" s="16">
        <v>734136</v>
      </c>
      <c r="H33" s="60">
        <f t="shared" si="5"/>
        <v>-0.26434066712434751</v>
      </c>
      <c r="I33" s="2"/>
      <c r="J33" s="2"/>
    </row>
    <row r="34" spans="1:10">
      <c r="A34" s="18" t="s">
        <v>17</v>
      </c>
      <c r="B34" s="17" t="s">
        <v>16</v>
      </c>
      <c r="C34" s="16">
        <f>'[11]台灣--大陸'!D34+[11]自大陸進口試算!C34</f>
        <v>97055</v>
      </c>
      <c r="D34" s="16">
        <v>45103</v>
      </c>
      <c r="E34" s="59">
        <f t="shared" si="4"/>
        <v>1.1518524266678491</v>
      </c>
      <c r="F34" s="16">
        <f>'[11]台灣--大陸'!G34+[11]自大陸進口試算!F34</f>
        <v>837487</v>
      </c>
      <c r="G34" s="16">
        <v>421514</v>
      </c>
      <c r="H34" s="59">
        <f t="shared" si="5"/>
        <v>0.98685452914968419</v>
      </c>
      <c r="I34" s="2"/>
      <c r="J34" s="2"/>
    </row>
    <row r="35" spans="1:10">
      <c r="A35" s="18" t="s">
        <v>15</v>
      </c>
      <c r="B35" s="17" t="s">
        <v>14</v>
      </c>
      <c r="C35" s="16">
        <f>'[11]台灣--大陸'!D35+[11]自大陸進口試算!C35</f>
        <v>36222</v>
      </c>
      <c r="D35" s="16">
        <v>35537</v>
      </c>
      <c r="E35" s="59">
        <f t="shared" si="4"/>
        <v>1.9275684497847313E-2</v>
      </c>
      <c r="F35" s="16">
        <f>'[11]台灣--大陸'!G35+[11]自大陸進口試算!F35</f>
        <v>314956</v>
      </c>
      <c r="G35" s="16">
        <v>143701</v>
      </c>
      <c r="H35" s="59">
        <f t="shared" si="5"/>
        <v>1.1917453601575494</v>
      </c>
      <c r="I35" s="2"/>
      <c r="J35" s="2"/>
    </row>
    <row r="36" spans="1:10">
      <c r="A36" s="18" t="s">
        <v>13</v>
      </c>
      <c r="B36" s="17" t="s">
        <v>12</v>
      </c>
      <c r="C36" s="16">
        <f>'[11]台灣--大陸'!D36+[11]自大陸進口試算!C36</f>
        <v>14663</v>
      </c>
      <c r="D36" s="16">
        <v>36734</v>
      </c>
      <c r="E36" s="60">
        <f t="shared" si="4"/>
        <v>-0.60083301573474168</v>
      </c>
      <c r="F36" s="16">
        <f>'[11]台灣--大陸'!G36+[11]自大陸進口試算!F36</f>
        <v>28626</v>
      </c>
      <c r="G36" s="16">
        <v>74781</v>
      </c>
      <c r="H36" s="60">
        <f t="shared" si="5"/>
        <v>-0.61720223051309819</v>
      </c>
      <c r="I36" s="2"/>
      <c r="J36" s="2"/>
    </row>
    <row r="37" spans="1:10">
      <c r="A37" s="18" t="s">
        <v>11</v>
      </c>
      <c r="B37" s="17" t="s">
        <v>10</v>
      </c>
      <c r="C37" s="16">
        <f>'[11]台灣--大陸'!D37+[11]自大陸進口試算!C37</f>
        <v>80412</v>
      </c>
      <c r="D37" s="16">
        <v>75031</v>
      </c>
      <c r="E37" s="59">
        <f t="shared" si="4"/>
        <v>7.1717023630232843E-2</v>
      </c>
      <c r="F37" s="16">
        <f>'[11]台灣--大陸'!G37+[11]自大陸進口試算!F37</f>
        <v>721019</v>
      </c>
      <c r="G37" s="16">
        <v>850774</v>
      </c>
      <c r="H37" s="60">
        <f t="shared" si="5"/>
        <v>-0.15251406366438092</v>
      </c>
      <c r="I37" s="2"/>
      <c r="J37" s="2"/>
    </row>
    <row r="38" spans="1:10">
      <c r="A38" s="18" t="s">
        <v>9</v>
      </c>
      <c r="B38" s="17" t="s">
        <v>8</v>
      </c>
      <c r="C38" s="16">
        <f>'[11]台灣--大陸'!D38+[11]自大陸進口試算!C38</f>
        <v>123195</v>
      </c>
      <c r="D38" s="16">
        <v>104737</v>
      </c>
      <c r="E38" s="59">
        <f t="shared" si="4"/>
        <v>0.1762318951277963</v>
      </c>
      <c r="F38" s="16">
        <f>'[11]台灣--大陸'!G38+[11]自大陸進口試算!F38</f>
        <v>1605358</v>
      </c>
      <c r="G38" s="16">
        <v>1361799</v>
      </c>
      <c r="H38" s="59">
        <f t="shared" si="5"/>
        <v>0.1788509170589786</v>
      </c>
      <c r="I38" s="2"/>
      <c r="J38" s="2"/>
    </row>
    <row r="39" spans="1:10">
      <c r="A39" s="18" t="s">
        <v>7</v>
      </c>
      <c r="B39" s="17" t="s">
        <v>6</v>
      </c>
      <c r="C39" s="16">
        <f>'[11]台灣--大陸'!D39+[11]自大陸進口試算!C39</f>
        <v>113773</v>
      </c>
      <c r="D39" s="16">
        <v>104695</v>
      </c>
      <c r="E39" s="59">
        <f t="shared" si="4"/>
        <v>8.6709011891685367E-2</v>
      </c>
      <c r="F39" s="16">
        <f>'[11]台灣--大陸'!G39+[11]自大陸進口試算!F39</f>
        <v>1341445</v>
      </c>
      <c r="G39" s="16">
        <v>990850</v>
      </c>
      <c r="H39" s="59">
        <f t="shared" si="5"/>
        <v>0.35383256799717416</v>
      </c>
      <c r="I39" s="2"/>
      <c r="J39" s="2"/>
    </row>
    <row r="40" spans="1:10">
      <c r="A40" s="18" t="s">
        <v>5</v>
      </c>
      <c r="B40" s="17" t="s">
        <v>4</v>
      </c>
      <c r="C40" s="16">
        <f>'[11]台灣--大陸'!D40+[11]自大陸進口試算!C40</f>
        <v>208562</v>
      </c>
      <c r="D40" s="16">
        <v>238578</v>
      </c>
      <c r="E40" s="60">
        <f t="shared" si="4"/>
        <v>-0.12581210337918836</v>
      </c>
      <c r="F40" s="16">
        <f>'[11]台灣--大陸'!G40+[11]自大陸進口試算!F40</f>
        <v>952143</v>
      </c>
      <c r="G40" s="16">
        <v>1011260</v>
      </c>
      <c r="H40" s="60">
        <f t="shared" si="5"/>
        <v>-5.8458754425172559E-2</v>
      </c>
      <c r="I40" s="2"/>
      <c r="J40" s="2"/>
    </row>
    <row r="41" spans="1:10">
      <c r="A41" s="18" t="s">
        <v>3</v>
      </c>
      <c r="B41" s="17" t="s">
        <v>2</v>
      </c>
      <c r="C41" s="16">
        <f>'[11]台灣--大陸'!D41+[11]自大陸進口試算!C41</f>
        <v>73610</v>
      </c>
      <c r="D41" s="16">
        <v>60923</v>
      </c>
      <c r="E41" s="59">
        <f t="shared" si="4"/>
        <v>0.20824647505868063</v>
      </c>
      <c r="F41" s="16">
        <f>'[11]台灣--大陸'!G41+[11]自大陸進口試算!F41</f>
        <v>298747</v>
      </c>
      <c r="G41" s="16">
        <v>298395</v>
      </c>
      <c r="H41" s="59">
        <f t="shared" si="5"/>
        <v>1.1796444310393942E-3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4021618</v>
      </c>
      <c r="D42" s="58">
        <f>SUM(D20:D41)</f>
        <v>3543443</v>
      </c>
      <c r="E42" s="57">
        <f t="shared" si="4"/>
        <v>0.13494643486575061</v>
      </c>
      <c r="F42" s="58">
        <f>SUM(F20:F41)</f>
        <v>73010943</v>
      </c>
      <c r="G42" s="58">
        <f>SUM(G20:G41)</f>
        <v>54165030</v>
      </c>
      <c r="H42" s="57">
        <f t="shared" si="5"/>
        <v>0.34793506068398744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11811023622047245" right="0.11811023622047245" top="0.19685039370078741" bottom="0.15748031496062992" header="0.31496062992125984" footer="0.31496062992125984"/>
  <pageSetup paperSize="9" scale="83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2459-7E9E-4018-B5B3-189A76E18E1E}">
  <sheetPr>
    <tabColor rgb="FF7030A0"/>
  </sheetPr>
  <dimension ref="A1:J44"/>
  <sheetViews>
    <sheetView topLeftCell="A4" workbookViewId="0">
      <selection activeCell="E46" sqref="E46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53</v>
      </c>
      <c r="D3" s="32" t="s">
        <v>52</v>
      </c>
      <c r="E3" s="29" t="s">
        <v>51</v>
      </c>
      <c r="F3" s="31" t="s">
        <v>50</v>
      </c>
      <c r="G3" s="30" t="s">
        <v>49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299</v>
      </c>
      <c r="D5" s="16">
        <v>10006</v>
      </c>
      <c r="E5" s="15">
        <f t="shared" ref="E5:E11" si="0">C5-D5</f>
        <v>-9707</v>
      </c>
      <c r="F5" s="16">
        <v>290432</v>
      </c>
      <c r="G5" s="16">
        <v>469002</v>
      </c>
      <c r="H5" s="15">
        <f t="shared" ref="H5:H11" si="1">F5-G5</f>
        <v>-178570</v>
      </c>
      <c r="I5" s="47">
        <f>F5/C5</f>
        <v>971.34448160535112</v>
      </c>
      <c r="J5" s="47">
        <f>G5/D5</f>
        <v>46.872076753947631</v>
      </c>
    </row>
    <row r="6" spans="1:10">
      <c r="A6" s="53" t="s">
        <v>71</v>
      </c>
      <c r="B6" s="52" t="s">
        <v>70</v>
      </c>
      <c r="C6" s="16">
        <v>0</v>
      </c>
      <c r="D6" s="16">
        <v>1918</v>
      </c>
      <c r="E6" s="15">
        <f t="shared" si="0"/>
        <v>-1918</v>
      </c>
      <c r="F6" s="16">
        <v>0</v>
      </c>
      <c r="G6" s="16">
        <v>143711</v>
      </c>
      <c r="H6" s="15">
        <f t="shared" si="1"/>
        <v>-143711</v>
      </c>
      <c r="I6" s="47">
        <v>0</v>
      </c>
      <c r="J6" s="47">
        <f t="shared" ref="J6:J11" si="2">G6/D6</f>
        <v>74.927528675703854</v>
      </c>
    </row>
    <row r="7" spans="1:10">
      <c r="A7" s="49" t="s">
        <v>69</v>
      </c>
      <c r="B7" s="51" t="s">
        <v>68</v>
      </c>
      <c r="C7" s="16">
        <v>0</v>
      </c>
      <c r="D7" s="16">
        <v>12435</v>
      </c>
      <c r="E7" s="15">
        <f t="shared" si="0"/>
        <v>-12435</v>
      </c>
      <c r="F7" s="16">
        <v>0</v>
      </c>
      <c r="G7" s="16">
        <v>513572</v>
      </c>
      <c r="H7" s="15">
        <f t="shared" si="1"/>
        <v>-513572</v>
      </c>
      <c r="I7" s="47">
        <v>0</v>
      </c>
      <c r="J7" s="47">
        <f t="shared" si="2"/>
        <v>41.300522718134296</v>
      </c>
    </row>
    <row r="8" spans="1:10">
      <c r="A8" s="49" t="s">
        <v>67</v>
      </c>
      <c r="B8" s="51" t="s">
        <v>66</v>
      </c>
      <c r="C8" s="16">
        <v>13</v>
      </c>
      <c r="D8" s="16">
        <v>8465</v>
      </c>
      <c r="E8" s="15">
        <f t="shared" si="0"/>
        <v>-8452</v>
      </c>
      <c r="F8" s="16">
        <v>10431</v>
      </c>
      <c r="G8" s="16">
        <v>593773</v>
      </c>
      <c r="H8" s="15">
        <f t="shared" si="1"/>
        <v>-583342</v>
      </c>
      <c r="I8" s="47">
        <f>F8/C8</f>
        <v>802.38461538461536</v>
      </c>
      <c r="J8" s="47">
        <f t="shared" si="2"/>
        <v>70.144477259303017</v>
      </c>
    </row>
    <row r="9" spans="1:10">
      <c r="A9" s="49" t="s">
        <v>65</v>
      </c>
      <c r="B9" s="51" t="s">
        <v>64</v>
      </c>
      <c r="C9" s="16">
        <v>548</v>
      </c>
      <c r="D9" s="16">
        <v>1263</v>
      </c>
      <c r="E9" s="15">
        <f t="shared" si="0"/>
        <v>-715</v>
      </c>
      <c r="F9" s="16">
        <v>321733</v>
      </c>
      <c r="G9" s="16">
        <v>165872</v>
      </c>
      <c r="H9" s="16">
        <f t="shared" si="1"/>
        <v>155861</v>
      </c>
      <c r="I9" s="47">
        <f>F9/C9</f>
        <v>587.10401459854018</v>
      </c>
      <c r="J9" s="47">
        <f t="shared" si="2"/>
        <v>131.3317498020586</v>
      </c>
    </row>
    <row r="10" spans="1:10">
      <c r="A10" s="49" t="s">
        <v>63</v>
      </c>
      <c r="B10" s="51" t="s">
        <v>62</v>
      </c>
      <c r="C10" s="16">
        <v>2113</v>
      </c>
      <c r="D10" s="16">
        <v>513</v>
      </c>
      <c r="E10" s="16">
        <f t="shared" si="0"/>
        <v>1600</v>
      </c>
      <c r="F10" s="16">
        <v>1958692</v>
      </c>
      <c r="G10" s="16">
        <v>103807</v>
      </c>
      <c r="H10" s="48">
        <f t="shared" si="1"/>
        <v>1854885</v>
      </c>
      <c r="I10" s="47">
        <f>F10/C10</f>
        <v>926.97207761476568</v>
      </c>
      <c r="J10" s="47">
        <f t="shared" si="2"/>
        <v>202.35282651072126</v>
      </c>
    </row>
    <row r="11" spans="1:10" ht="17.25" thickBot="1">
      <c r="A11" s="46" t="s">
        <v>61</v>
      </c>
      <c r="B11" s="50" t="s">
        <v>60</v>
      </c>
      <c r="C11" s="43">
        <f>SUM(C5:C10)</f>
        <v>2973</v>
      </c>
      <c r="D11" s="43">
        <f>SUM(D5:D10)</f>
        <v>34600</v>
      </c>
      <c r="E11" s="44">
        <f t="shared" si="0"/>
        <v>-31627</v>
      </c>
      <c r="F11" s="43">
        <f>SUM(F5:F10)</f>
        <v>2581288</v>
      </c>
      <c r="G11" s="43">
        <f>SUM(G5:G10)</f>
        <v>1989737</v>
      </c>
      <c r="H11" s="43">
        <f t="shared" si="1"/>
        <v>591551</v>
      </c>
      <c r="I11" s="42">
        <f>F11/C11</f>
        <v>868.24352505886316</v>
      </c>
      <c r="J11" s="42">
        <f t="shared" si="2"/>
        <v>57.506849710982657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0</v>
      </c>
      <c r="D13" s="16">
        <v>718</v>
      </c>
      <c r="E13" s="15">
        <f>C13-D13</f>
        <v>-718</v>
      </c>
      <c r="F13" s="16">
        <v>0</v>
      </c>
      <c r="G13" s="16">
        <v>63613</v>
      </c>
      <c r="H13" s="48">
        <v>157</v>
      </c>
      <c r="I13" s="47">
        <v>0</v>
      </c>
      <c r="J13" s="47">
        <f>G13/D13</f>
        <v>88.597493036211702</v>
      </c>
    </row>
    <row r="14" spans="1:10" ht="17.25" thickBot="1">
      <c r="A14" s="46" t="s">
        <v>1</v>
      </c>
      <c r="B14" s="45" t="s">
        <v>57</v>
      </c>
      <c r="C14" s="43">
        <f>C11+C13</f>
        <v>2973</v>
      </c>
      <c r="D14" s="43">
        <f>D11+D13</f>
        <v>35318</v>
      </c>
      <c r="E14" s="44">
        <f>C14-D14</f>
        <v>-32345</v>
      </c>
      <c r="F14" s="43">
        <f>F11+F13</f>
        <v>2581288</v>
      </c>
      <c r="G14" s="43">
        <f>G11+G13</f>
        <v>2053350</v>
      </c>
      <c r="H14" s="43">
        <f>F14-G14</f>
        <v>527938</v>
      </c>
      <c r="I14" s="42">
        <f>F14/C14</f>
        <v>868.24352505886316</v>
      </c>
      <c r="J14" s="42">
        <f>G14/D14</f>
        <v>58.138909338014614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56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53</v>
      </c>
      <c r="D18" s="32" t="s">
        <v>52</v>
      </c>
      <c r="E18" s="29" t="s">
        <v>51</v>
      </c>
      <c r="F18" s="31" t="s">
        <v>50</v>
      </c>
      <c r="G18" s="30" t="s">
        <v>49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532</v>
      </c>
      <c r="D20" s="16">
        <v>5690</v>
      </c>
      <c r="E20" s="15">
        <f t="shared" ref="E20:E42" si="3">C20-D20</f>
        <v>-5158</v>
      </c>
      <c r="F20" s="16">
        <v>57129</v>
      </c>
      <c r="G20" s="16">
        <v>86145</v>
      </c>
      <c r="H20" s="15">
        <f t="shared" ref="H20:H42" si="4">F20-G20</f>
        <v>-29016</v>
      </c>
      <c r="I20" s="2"/>
      <c r="J20" s="2"/>
    </row>
    <row r="21" spans="1:10">
      <c r="A21" s="18" t="s">
        <v>43</v>
      </c>
      <c r="B21" s="17" t="s">
        <v>42</v>
      </c>
      <c r="C21" s="16">
        <v>160</v>
      </c>
      <c r="D21" s="16">
        <v>3018</v>
      </c>
      <c r="E21" s="15">
        <f t="shared" si="3"/>
        <v>-2858</v>
      </c>
      <c r="F21" s="16">
        <v>19481</v>
      </c>
      <c r="G21" s="16">
        <v>97911</v>
      </c>
      <c r="H21" s="15">
        <f t="shared" si="4"/>
        <v>-78430</v>
      </c>
      <c r="I21" s="2"/>
      <c r="J21" s="2"/>
    </row>
    <row r="22" spans="1:10">
      <c r="A22" s="18" t="s">
        <v>41</v>
      </c>
      <c r="B22" s="17" t="s">
        <v>40</v>
      </c>
      <c r="C22" s="16">
        <v>91524</v>
      </c>
      <c r="D22" s="16">
        <v>893425</v>
      </c>
      <c r="E22" s="15">
        <f t="shared" si="3"/>
        <v>-801901</v>
      </c>
      <c r="F22" s="16">
        <v>2738424</v>
      </c>
      <c r="G22" s="16">
        <v>34340307</v>
      </c>
      <c r="H22" s="15">
        <f t="shared" si="4"/>
        <v>-31601883</v>
      </c>
      <c r="I22" s="2"/>
      <c r="J22" s="2"/>
    </row>
    <row r="23" spans="1:10">
      <c r="A23" s="18" t="s">
        <v>39</v>
      </c>
      <c r="B23" s="17" t="s">
        <v>38</v>
      </c>
      <c r="C23" s="16">
        <v>24189</v>
      </c>
      <c r="D23" s="16">
        <v>59912</v>
      </c>
      <c r="E23" s="15">
        <f t="shared" si="3"/>
        <v>-35723</v>
      </c>
      <c r="F23" s="16">
        <v>274116</v>
      </c>
      <c r="G23" s="16">
        <v>2463091</v>
      </c>
      <c r="H23" s="15">
        <f t="shared" si="4"/>
        <v>-2188975</v>
      </c>
      <c r="I23" s="2"/>
      <c r="J23" s="2"/>
    </row>
    <row r="24" spans="1:10">
      <c r="A24" s="18" t="s">
        <v>37</v>
      </c>
      <c r="B24" s="17" t="s">
        <v>36</v>
      </c>
      <c r="C24" s="16">
        <v>1743</v>
      </c>
      <c r="D24" s="16">
        <v>7124</v>
      </c>
      <c r="E24" s="20">
        <f t="shared" si="3"/>
        <v>-5381</v>
      </c>
      <c r="F24" s="16">
        <v>54937</v>
      </c>
      <c r="G24" s="16">
        <v>26190</v>
      </c>
      <c r="H24" s="16">
        <f t="shared" si="4"/>
        <v>28747</v>
      </c>
      <c r="I24" s="2"/>
      <c r="J24" s="2"/>
    </row>
    <row r="25" spans="1:10">
      <c r="A25" s="18" t="s">
        <v>35</v>
      </c>
      <c r="B25" s="17" t="s">
        <v>34</v>
      </c>
      <c r="C25" s="16">
        <v>9879</v>
      </c>
      <c r="D25" s="16">
        <v>42095</v>
      </c>
      <c r="E25" s="15">
        <f t="shared" si="3"/>
        <v>-32216</v>
      </c>
      <c r="F25" s="16">
        <v>147658</v>
      </c>
      <c r="G25" s="16">
        <v>259150</v>
      </c>
      <c r="H25" s="15">
        <f t="shared" si="4"/>
        <v>-111492</v>
      </c>
      <c r="I25" s="2"/>
      <c r="J25" s="2"/>
    </row>
    <row r="26" spans="1:10">
      <c r="A26" s="18" t="s">
        <v>33</v>
      </c>
      <c r="B26" s="17" t="s">
        <v>32</v>
      </c>
      <c r="C26" s="16">
        <v>8810</v>
      </c>
      <c r="D26" s="16">
        <v>131684</v>
      </c>
      <c r="E26" s="15">
        <f t="shared" si="3"/>
        <v>-122874</v>
      </c>
      <c r="F26" s="16">
        <v>447254</v>
      </c>
      <c r="G26" s="16">
        <v>1280382</v>
      </c>
      <c r="H26" s="15">
        <f t="shared" si="4"/>
        <v>-833128</v>
      </c>
      <c r="I26" s="2"/>
      <c r="J26" s="2"/>
    </row>
    <row r="27" spans="1:10">
      <c r="A27" s="18" t="s">
        <v>31</v>
      </c>
      <c r="B27" s="17" t="s">
        <v>30</v>
      </c>
      <c r="C27" s="16">
        <v>10534</v>
      </c>
      <c r="D27" s="16">
        <v>55651</v>
      </c>
      <c r="E27" s="15">
        <f t="shared" si="3"/>
        <v>-45117</v>
      </c>
      <c r="F27" s="16">
        <v>299900</v>
      </c>
      <c r="G27" s="16">
        <v>283081</v>
      </c>
      <c r="H27" s="16">
        <f t="shared" si="4"/>
        <v>16819</v>
      </c>
      <c r="I27" s="2"/>
      <c r="J27" s="2"/>
    </row>
    <row r="28" spans="1:10">
      <c r="A28" s="18" t="s">
        <v>29</v>
      </c>
      <c r="B28" s="17" t="s">
        <v>28</v>
      </c>
      <c r="C28" s="16">
        <v>0</v>
      </c>
      <c r="D28" s="16">
        <v>3388</v>
      </c>
      <c r="E28" s="15">
        <f t="shared" si="3"/>
        <v>-3388</v>
      </c>
      <c r="F28" s="16">
        <v>0</v>
      </c>
      <c r="G28" s="16">
        <v>80890</v>
      </c>
      <c r="H28" s="15">
        <f t="shared" si="4"/>
        <v>-80890</v>
      </c>
      <c r="I28" s="2"/>
      <c r="J28" s="2"/>
    </row>
    <row r="29" spans="1:10">
      <c r="A29" s="18" t="s">
        <v>27</v>
      </c>
      <c r="B29" s="17" t="s">
        <v>26</v>
      </c>
      <c r="C29" s="16">
        <v>87935</v>
      </c>
      <c r="D29" s="16">
        <v>175568</v>
      </c>
      <c r="E29" s="15">
        <f t="shared" si="3"/>
        <v>-87633</v>
      </c>
      <c r="F29" s="16">
        <v>2263432</v>
      </c>
      <c r="G29" s="16">
        <v>1492013</v>
      </c>
      <c r="H29" s="19">
        <f t="shared" si="4"/>
        <v>771419</v>
      </c>
      <c r="I29" s="2"/>
      <c r="J29" s="2"/>
    </row>
    <row r="30" spans="1:10">
      <c r="A30" s="18" t="s">
        <v>25</v>
      </c>
      <c r="B30" s="17" t="s">
        <v>24</v>
      </c>
      <c r="C30" s="16">
        <v>2485</v>
      </c>
      <c r="D30" s="16">
        <v>137440</v>
      </c>
      <c r="E30" s="15">
        <f t="shared" si="3"/>
        <v>-134955</v>
      </c>
      <c r="F30" s="16">
        <v>98547</v>
      </c>
      <c r="G30" s="16">
        <v>1192817</v>
      </c>
      <c r="H30" s="15">
        <f t="shared" si="4"/>
        <v>-1094270</v>
      </c>
      <c r="I30" s="2"/>
      <c r="J30" s="2"/>
    </row>
    <row r="31" spans="1:10">
      <c r="A31" s="18" t="s">
        <v>23</v>
      </c>
      <c r="B31" s="17" t="s">
        <v>22</v>
      </c>
      <c r="C31" s="16">
        <v>34820</v>
      </c>
      <c r="D31" s="16">
        <v>105626</v>
      </c>
      <c r="E31" s="15">
        <f t="shared" si="3"/>
        <v>-70806</v>
      </c>
      <c r="F31" s="16">
        <v>298923</v>
      </c>
      <c r="G31" s="16">
        <v>392619</v>
      </c>
      <c r="H31" s="15">
        <f t="shared" si="4"/>
        <v>-93696</v>
      </c>
      <c r="I31" s="2"/>
      <c r="J31" s="2"/>
    </row>
    <row r="32" spans="1:10">
      <c r="A32" s="18" t="s">
        <v>21</v>
      </c>
      <c r="B32" s="17" t="s">
        <v>20</v>
      </c>
      <c r="C32" s="16">
        <v>61530</v>
      </c>
      <c r="D32" s="16">
        <v>182797</v>
      </c>
      <c r="E32" s="15">
        <f t="shared" si="3"/>
        <v>-121267</v>
      </c>
      <c r="F32" s="16">
        <v>734175</v>
      </c>
      <c r="G32" s="16">
        <v>946148</v>
      </c>
      <c r="H32" s="15">
        <f t="shared" si="4"/>
        <v>-211973</v>
      </c>
      <c r="I32" s="2"/>
      <c r="J32" s="2"/>
    </row>
    <row r="33" spans="1:10">
      <c r="A33" s="18" t="s">
        <v>19</v>
      </c>
      <c r="B33" s="17" t="s">
        <v>18</v>
      </c>
      <c r="C33" s="16">
        <v>15853</v>
      </c>
      <c r="D33" s="16">
        <v>104781</v>
      </c>
      <c r="E33" s="15">
        <f t="shared" si="3"/>
        <v>-88928</v>
      </c>
      <c r="F33" s="16">
        <v>267946</v>
      </c>
      <c r="G33" s="16">
        <v>357734</v>
      </c>
      <c r="H33" s="15">
        <f t="shared" si="4"/>
        <v>-89788</v>
      </c>
      <c r="I33" s="2"/>
      <c r="J33" s="2"/>
    </row>
    <row r="34" spans="1:10">
      <c r="A34" s="18" t="s">
        <v>17</v>
      </c>
      <c r="B34" s="17" t="s">
        <v>16</v>
      </c>
      <c r="C34" s="16">
        <v>9695</v>
      </c>
      <c r="D34" s="16">
        <v>61045</v>
      </c>
      <c r="E34" s="15">
        <f t="shared" si="3"/>
        <v>-51350</v>
      </c>
      <c r="F34" s="16">
        <v>542064</v>
      </c>
      <c r="G34" s="16">
        <v>532424</v>
      </c>
      <c r="H34" s="16">
        <f t="shared" si="4"/>
        <v>9640</v>
      </c>
      <c r="I34" s="2"/>
      <c r="J34" s="2"/>
    </row>
    <row r="35" spans="1:10">
      <c r="A35" s="18" t="s">
        <v>15</v>
      </c>
      <c r="B35" s="17" t="s">
        <v>14</v>
      </c>
      <c r="C35" s="16">
        <v>9345</v>
      </c>
      <c r="D35" s="16">
        <v>14053</v>
      </c>
      <c r="E35" s="15">
        <f t="shared" si="3"/>
        <v>-4708</v>
      </c>
      <c r="F35" s="16">
        <v>238256</v>
      </c>
      <c r="G35" s="16">
        <v>188811</v>
      </c>
      <c r="H35" s="16">
        <f t="shared" si="4"/>
        <v>49445</v>
      </c>
      <c r="I35" s="2"/>
      <c r="J35" s="2"/>
    </row>
    <row r="36" spans="1:10">
      <c r="A36" s="18" t="s">
        <v>13</v>
      </c>
      <c r="B36" s="17" t="s">
        <v>12</v>
      </c>
      <c r="C36" s="16">
        <v>3126</v>
      </c>
      <c r="D36" s="16">
        <v>7482</v>
      </c>
      <c r="E36" s="15">
        <f t="shared" si="3"/>
        <v>-4356</v>
      </c>
      <c r="F36" s="16">
        <v>9808</v>
      </c>
      <c r="G36" s="16">
        <v>18975</v>
      </c>
      <c r="H36" s="15">
        <f t="shared" si="4"/>
        <v>-9167</v>
      </c>
      <c r="I36" s="2"/>
      <c r="J36" s="2"/>
    </row>
    <row r="37" spans="1:10">
      <c r="A37" s="18" t="s">
        <v>11</v>
      </c>
      <c r="B37" s="17" t="s">
        <v>10</v>
      </c>
      <c r="C37" s="16">
        <v>9132</v>
      </c>
      <c r="D37" s="16">
        <v>51680</v>
      </c>
      <c r="E37" s="15">
        <f t="shared" si="3"/>
        <v>-42548</v>
      </c>
      <c r="F37" s="16">
        <v>204249</v>
      </c>
      <c r="G37" s="16">
        <v>441589</v>
      </c>
      <c r="H37" s="15">
        <f t="shared" si="4"/>
        <v>-237340</v>
      </c>
      <c r="I37" s="2"/>
      <c r="J37" s="2"/>
    </row>
    <row r="38" spans="1:10">
      <c r="A38" s="18" t="s">
        <v>9</v>
      </c>
      <c r="B38" s="17" t="s">
        <v>8</v>
      </c>
      <c r="C38" s="16">
        <v>12455</v>
      </c>
      <c r="D38" s="16">
        <v>83745</v>
      </c>
      <c r="E38" s="15">
        <f t="shared" si="3"/>
        <v>-71290</v>
      </c>
      <c r="F38" s="16">
        <v>268048</v>
      </c>
      <c r="G38" s="16">
        <v>1067410</v>
      </c>
      <c r="H38" s="15">
        <f t="shared" si="4"/>
        <v>-799362</v>
      </c>
      <c r="I38" s="2"/>
      <c r="J38" s="2"/>
    </row>
    <row r="39" spans="1:10">
      <c r="A39" s="18" t="s">
        <v>7</v>
      </c>
      <c r="B39" s="17" t="s">
        <v>6</v>
      </c>
      <c r="C39" s="16">
        <v>23970</v>
      </c>
      <c r="D39" s="16">
        <v>71076</v>
      </c>
      <c r="E39" s="15">
        <f t="shared" si="3"/>
        <v>-47106</v>
      </c>
      <c r="F39" s="16">
        <v>394977</v>
      </c>
      <c r="G39" s="16">
        <v>806403</v>
      </c>
      <c r="H39" s="15">
        <f t="shared" si="4"/>
        <v>-411426</v>
      </c>
      <c r="I39" s="2"/>
      <c r="J39" s="2"/>
    </row>
    <row r="40" spans="1:10">
      <c r="A40" s="18" t="s">
        <v>5</v>
      </c>
      <c r="B40" s="17" t="s">
        <v>4</v>
      </c>
      <c r="C40" s="16">
        <v>43695</v>
      </c>
      <c r="D40" s="16">
        <v>123987</v>
      </c>
      <c r="E40" s="15">
        <f t="shared" si="3"/>
        <v>-80292</v>
      </c>
      <c r="F40" s="16">
        <v>419753</v>
      </c>
      <c r="G40" s="16">
        <v>574112</v>
      </c>
      <c r="H40" s="15">
        <f t="shared" si="4"/>
        <v>-154359</v>
      </c>
      <c r="I40" s="2"/>
      <c r="J40" s="2"/>
    </row>
    <row r="41" spans="1:10">
      <c r="A41" s="18" t="s">
        <v>3</v>
      </c>
      <c r="B41" s="17" t="s">
        <v>2</v>
      </c>
      <c r="C41" s="16">
        <v>5684</v>
      </c>
      <c r="D41" s="16">
        <v>48578</v>
      </c>
      <c r="E41" s="15">
        <f t="shared" si="3"/>
        <v>-42894</v>
      </c>
      <c r="F41" s="16">
        <v>49376</v>
      </c>
      <c r="G41" s="16">
        <v>201484</v>
      </c>
      <c r="H41" s="15">
        <f t="shared" si="4"/>
        <v>-152108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467096</v>
      </c>
      <c r="D42" s="12">
        <f>SUM(D20:D41)</f>
        <v>2369845</v>
      </c>
      <c r="E42" s="11">
        <f t="shared" si="3"/>
        <v>-1902749</v>
      </c>
      <c r="F42" s="12">
        <f>SUM(F20:F41)</f>
        <v>9828453</v>
      </c>
      <c r="G42" s="12">
        <f>SUM(G20:G41)</f>
        <v>47129686</v>
      </c>
      <c r="H42" s="11">
        <f t="shared" si="4"/>
        <v>-37301233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2036-8F0D-4545-B2E0-677F98C28A97}">
  <sheetPr>
    <tabColor rgb="FF7030A0"/>
  </sheetPr>
  <dimension ref="A1:K44"/>
  <sheetViews>
    <sheetView topLeftCell="A4" workbookViewId="0">
      <selection sqref="A1:XFD1048576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5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5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5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5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5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5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5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5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5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5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5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5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5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5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5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5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5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5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5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5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5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5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5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5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5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5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5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5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5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5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5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5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5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5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5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5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5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5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5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5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5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5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5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5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5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5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5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5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5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5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5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5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5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5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5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5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5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5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5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5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5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5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5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5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96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87</v>
      </c>
      <c r="D3" s="33" t="s">
        <v>86</v>
      </c>
      <c r="E3" s="29" t="s">
        <v>83</v>
      </c>
      <c r="F3" s="62" t="s">
        <v>85</v>
      </c>
      <c r="G3" s="62" t="s">
        <v>84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'[12]台灣--大陸'!C5+[12]出口大陸試算!C5</f>
        <v>299</v>
      </c>
      <c r="D5" s="16">
        <v>149</v>
      </c>
      <c r="E5" s="59">
        <f>(C5-D5)/D5</f>
        <v>1.0067114093959733</v>
      </c>
      <c r="F5" s="16">
        <f>'[12]台灣--大陸'!F5+[12]出口大陸試算!F5</f>
        <v>290432</v>
      </c>
      <c r="G5" s="16">
        <v>118407</v>
      </c>
      <c r="H5" s="59">
        <f>(F5-G5)/G5</f>
        <v>1.4528279578065486</v>
      </c>
      <c r="I5" s="47">
        <f>F5/C5</f>
        <v>971.34448160535112</v>
      </c>
      <c r="J5" s="47">
        <f>G5/D5</f>
        <v>794.67785234899327</v>
      </c>
      <c r="K5" s="59">
        <f>(I5-J5)/J5</f>
        <v>0.22231225991028672</v>
      </c>
    </row>
    <row r="6" spans="1:11">
      <c r="A6" s="53" t="s">
        <v>71</v>
      </c>
      <c r="B6" s="52" t="s">
        <v>70</v>
      </c>
      <c r="C6" s="16">
        <f>'[12]台灣--大陸'!C6+[12]出口大陸試算!C6</f>
        <v>0</v>
      </c>
      <c r="D6" s="16">
        <v>0</v>
      </c>
      <c r="E6" s="59">
        <v>0</v>
      </c>
      <c r="F6" s="16">
        <f>'[12]台灣--大陸'!F6+[12]出口大陸試算!F6</f>
        <v>0</v>
      </c>
      <c r="G6" s="16">
        <v>0</v>
      </c>
      <c r="H6" s="59">
        <v>0</v>
      </c>
      <c r="I6" s="47">
        <v>0</v>
      </c>
      <c r="J6" s="47">
        <v>0</v>
      </c>
      <c r="K6" s="59">
        <v>0</v>
      </c>
    </row>
    <row r="7" spans="1:11">
      <c r="A7" s="49" t="s">
        <v>69</v>
      </c>
      <c r="B7" s="51" t="s">
        <v>68</v>
      </c>
      <c r="C7" s="16">
        <f>'[12]台灣--大陸'!C7+[12]出口大陸試算!C7</f>
        <v>0</v>
      </c>
      <c r="D7" s="16">
        <v>0</v>
      </c>
      <c r="E7" s="59">
        <v>0</v>
      </c>
      <c r="F7" s="16">
        <f>'[12]台灣--大陸'!F7+[12]出口大陸試算!F7</f>
        <v>0</v>
      </c>
      <c r="G7" s="16">
        <v>0</v>
      </c>
      <c r="H7" s="59">
        <v>0</v>
      </c>
      <c r="I7" s="47">
        <v>0</v>
      </c>
      <c r="J7" s="47">
        <v>0</v>
      </c>
      <c r="K7" s="59">
        <v>0</v>
      </c>
    </row>
    <row r="8" spans="1:11">
      <c r="A8" s="49" t="s">
        <v>67</v>
      </c>
      <c r="B8" s="51" t="s">
        <v>66</v>
      </c>
      <c r="C8" s="16">
        <f>'[12]台灣--大陸'!C8+[12]出口大陸試算!C8</f>
        <v>13</v>
      </c>
      <c r="D8" s="16">
        <v>87</v>
      </c>
      <c r="E8" s="60">
        <f>(C8-D8)/D8</f>
        <v>-0.85057471264367812</v>
      </c>
      <c r="F8" s="16">
        <f>'[12]台灣--大陸'!F8+[12]出口大陸試算!F8</f>
        <v>10431</v>
      </c>
      <c r="G8" s="16">
        <v>37128</v>
      </c>
      <c r="H8" s="60">
        <f>(F8-G8)/G8</f>
        <v>-0.7190530058177117</v>
      </c>
      <c r="I8" s="47">
        <f t="shared" ref="I8:J11" si="0">F8/C8</f>
        <v>802.38461538461536</v>
      </c>
      <c r="J8" s="47">
        <f t="shared" si="0"/>
        <v>426.75862068965517</v>
      </c>
      <c r="K8" s="59">
        <f>(I8-J8)/J8</f>
        <v>0.88018373029685237</v>
      </c>
    </row>
    <row r="9" spans="1:11">
      <c r="A9" s="49" t="s">
        <v>65</v>
      </c>
      <c r="B9" s="51" t="s">
        <v>64</v>
      </c>
      <c r="C9" s="16">
        <f>'[12]台灣--大陸'!C9+[12]出口大陸試算!C9</f>
        <v>548</v>
      </c>
      <c r="D9" s="16">
        <v>117</v>
      </c>
      <c r="E9" s="59">
        <f>(C9-D9)/D9</f>
        <v>3.6837606837606836</v>
      </c>
      <c r="F9" s="16">
        <f>'[12]台灣--大陸'!F9+[12]出口大陸試算!F9</f>
        <v>321733</v>
      </c>
      <c r="G9" s="16">
        <v>90751</v>
      </c>
      <c r="H9" s="59">
        <f>(F9-G9)/G9</f>
        <v>2.5452281517559037</v>
      </c>
      <c r="I9" s="47">
        <f t="shared" si="0"/>
        <v>587.10401459854018</v>
      </c>
      <c r="J9" s="47">
        <f t="shared" si="0"/>
        <v>775.64957264957263</v>
      </c>
      <c r="K9" s="60">
        <f>(I9-J9)/J9</f>
        <v>-0.24308085081123953</v>
      </c>
    </row>
    <row r="10" spans="1:11">
      <c r="A10" s="49" t="s">
        <v>63</v>
      </c>
      <c r="B10" s="51" t="s">
        <v>62</v>
      </c>
      <c r="C10" s="16">
        <f>'[12]台灣--大陸'!C10+[12]出口大陸試算!C10</f>
        <v>2113</v>
      </c>
      <c r="D10" s="16">
        <v>814</v>
      </c>
      <c r="E10" s="59">
        <f>(C10-D10)/D10</f>
        <v>1.5958230958230959</v>
      </c>
      <c r="F10" s="16">
        <f>'[12]台灣--大陸'!F10+[12]出口大陸試算!F10</f>
        <v>1958692</v>
      </c>
      <c r="G10" s="16">
        <v>728410</v>
      </c>
      <c r="H10" s="59">
        <f>(F10-G10)/G10</f>
        <v>1.6889965815955299</v>
      </c>
      <c r="I10" s="47">
        <f t="shared" si="0"/>
        <v>926.97207761476568</v>
      </c>
      <c r="J10" s="47">
        <f t="shared" si="0"/>
        <v>894.85257985257988</v>
      </c>
      <c r="K10" s="59">
        <f>(I10-J10)/J10</f>
        <v>3.5893619223266074E-2</v>
      </c>
    </row>
    <row r="11" spans="1:11" ht="17.25" thickBot="1">
      <c r="A11" s="46" t="s">
        <v>61</v>
      </c>
      <c r="B11" s="50" t="s">
        <v>60</v>
      </c>
      <c r="C11" s="43">
        <f>SUM(C5:C10)</f>
        <v>2973</v>
      </c>
      <c r="D11" s="43">
        <f>SUM(D5:D10)</f>
        <v>1167</v>
      </c>
      <c r="E11" s="64">
        <f>(C11-D11)/D11</f>
        <v>1.5475578406169666</v>
      </c>
      <c r="F11" s="43">
        <f>SUM(F5:F10)</f>
        <v>2581288</v>
      </c>
      <c r="G11" s="43">
        <f>SUM(G5:G10)</f>
        <v>974696</v>
      </c>
      <c r="H11" s="64">
        <f>(F11-G11)/G11</f>
        <v>1.6483005983404055</v>
      </c>
      <c r="I11" s="42">
        <f t="shared" si="0"/>
        <v>868.24352505886316</v>
      </c>
      <c r="J11" s="42">
        <f t="shared" si="0"/>
        <v>835.21508140531273</v>
      </c>
      <c r="K11" s="67">
        <f>(I11-J11)/J11</f>
        <v>3.9544836280946419E-2</v>
      </c>
    </row>
    <row r="12" spans="1:11" ht="11.25" customHeight="1" thickTop="1">
      <c r="A12" s="39"/>
      <c r="B12" s="38"/>
      <c r="E12" s="37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'[12]台灣--大陸'!C13+[12]出口大陸試算!C10</f>
        <v>0</v>
      </c>
      <c r="D13" s="16">
        <v>0</v>
      </c>
      <c r="E13" s="59">
        <v>0</v>
      </c>
      <c r="F13" s="16">
        <f>'[12]台灣--大陸'!F13+[12]出口大陸試算!F10</f>
        <v>0</v>
      </c>
      <c r="G13" s="16">
        <v>0</v>
      </c>
      <c r="H13" s="59">
        <v>0</v>
      </c>
      <c r="I13" s="47">
        <v>0</v>
      </c>
      <c r="J13" s="47">
        <v>0</v>
      </c>
      <c r="K13" s="59">
        <v>0</v>
      </c>
    </row>
    <row r="14" spans="1:11" ht="17.25" thickBot="1">
      <c r="A14" s="46" t="s">
        <v>1</v>
      </c>
      <c r="B14" s="45" t="s">
        <v>89</v>
      </c>
      <c r="C14" s="43">
        <f>C11+C13</f>
        <v>2973</v>
      </c>
      <c r="D14" s="43">
        <f>D11+D13</f>
        <v>1167</v>
      </c>
      <c r="E14" s="64">
        <f>(C14-D14)/D14</f>
        <v>1.5475578406169666</v>
      </c>
      <c r="F14" s="43">
        <f>F11+F13</f>
        <v>2581288</v>
      </c>
      <c r="G14" s="43">
        <f>G11+G13</f>
        <v>974696</v>
      </c>
      <c r="H14" s="64">
        <f>(F14-G14)/G14</f>
        <v>1.6483005983404055</v>
      </c>
      <c r="I14" s="42">
        <f>F14/C14</f>
        <v>868.24352505886316</v>
      </c>
      <c r="J14" s="42">
        <f>G14/D14</f>
        <v>835.21508140531273</v>
      </c>
      <c r="K14" s="63">
        <f>(I14-J14)/J14</f>
        <v>3.9544836280946419E-2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88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87</v>
      </c>
      <c r="D18" s="33" t="s">
        <v>86</v>
      </c>
      <c r="E18" s="29" t="s">
        <v>83</v>
      </c>
      <c r="F18" s="62" t="s">
        <v>85</v>
      </c>
      <c r="G18" s="62" t="s">
        <v>84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'[12]台灣--大陸'!C20+[12]出口大陸試算!C17</f>
        <v>532</v>
      </c>
      <c r="D20" s="16">
        <v>0</v>
      </c>
      <c r="E20" s="59">
        <v>0</v>
      </c>
      <c r="F20" s="16">
        <f>'[12]台灣--大陸'!F20+[12]出口大陸試算!F17</f>
        <v>57129</v>
      </c>
      <c r="G20" s="16">
        <v>0</v>
      </c>
      <c r="H20" s="59">
        <v>0</v>
      </c>
      <c r="I20" s="2"/>
      <c r="J20" s="2"/>
    </row>
    <row r="21" spans="1:10">
      <c r="A21" s="18" t="s">
        <v>43</v>
      </c>
      <c r="B21" s="17" t="s">
        <v>42</v>
      </c>
      <c r="C21" s="16">
        <f>'[12]台灣--大陸'!C21+[12]出口大陸試算!C18</f>
        <v>160</v>
      </c>
      <c r="D21" s="16">
        <v>133</v>
      </c>
      <c r="E21" s="59">
        <f t="shared" ref="E21:E27" si="1">(C21-D21)/D21</f>
        <v>0.20300751879699247</v>
      </c>
      <c r="F21" s="16">
        <f>'[12]台灣--大陸'!F21+[12]出口大陸試算!F18</f>
        <v>19481</v>
      </c>
      <c r="G21" s="16">
        <v>16087</v>
      </c>
      <c r="H21" s="59">
        <f t="shared" ref="H21:H27" si="2">(F21-G21)/G21</f>
        <v>0.21097780816808603</v>
      </c>
      <c r="I21" s="2"/>
      <c r="J21" s="2"/>
    </row>
    <row r="22" spans="1:10">
      <c r="A22" s="18" t="s">
        <v>41</v>
      </c>
      <c r="B22" s="17" t="s">
        <v>40</v>
      </c>
      <c r="C22" s="16">
        <f>'[12]台灣--大陸'!C22+[12]出口大陸試算!C19</f>
        <v>91524</v>
      </c>
      <c r="D22" s="16">
        <v>107004</v>
      </c>
      <c r="E22" s="60">
        <f t="shared" si="1"/>
        <v>-0.14466748906582932</v>
      </c>
      <c r="F22" s="16">
        <f>'[12]台灣--大陸'!F22+[12]出口大陸試算!F19</f>
        <v>2738424</v>
      </c>
      <c r="G22" s="16">
        <v>2473414</v>
      </c>
      <c r="H22" s="59">
        <f t="shared" si="2"/>
        <v>0.10714340583501185</v>
      </c>
      <c r="I22" s="2"/>
      <c r="J22" s="2"/>
    </row>
    <row r="23" spans="1:10">
      <c r="A23" s="18" t="s">
        <v>39</v>
      </c>
      <c r="B23" s="17" t="s">
        <v>38</v>
      </c>
      <c r="C23" s="16">
        <f>'[12]台灣--大陸'!C23+[12]出口大陸試算!C20</f>
        <v>24189</v>
      </c>
      <c r="D23" s="16">
        <v>15920</v>
      </c>
      <c r="E23" s="59">
        <f t="shared" si="1"/>
        <v>0.51940954773869352</v>
      </c>
      <c r="F23" s="16">
        <f>'[12]台灣--大陸'!F23+[12]出口大陸試算!F20</f>
        <v>274116</v>
      </c>
      <c r="G23" s="16">
        <v>93351</v>
      </c>
      <c r="H23" s="59">
        <f t="shared" si="2"/>
        <v>1.9364013240350935</v>
      </c>
      <c r="I23" s="2"/>
      <c r="J23" s="2"/>
    </row>
    <row r="24" spans="1:10">
      <c r="A24" s="18" t="s">
        <v>37</v>
      </c>
      <c r="B24" s="17" t="s">
        <v>36</v>
      </c>
      <c r="C24" s="16">
        <f>'[12]台灣--大陸'!C24+[12]出口大陸試算!C21</f>
        <v>1743</v>
      </c>
      <c r="D24" s="16">
        <v>3313</v>
      </c>
      <c r="E24" s="60">
        <f t="shared" si="1"/>
        <v>-0.47389073347419258</v>
      </c>
      <c r="F24" s="16">
        <f>'[12]台灣--大陸'!F24+[12]出口大陸試算!F21</f>
        <v>54937</v>
      </c>
      <c r="G24" s="16">
        <v>48511</v>
      </c>
      <c r="H24" s="59">
        <f t="shared" si="2"/>
        <v>0.13246480179753045</v>
      </c>
      <c r="I24" s="2"/>
      <c r="J24" s="2"/>
    </row>
    <row r="25" spans="1:10">
      <c r="A25" s="18" t="s">
        <v>35</v>
      </c>
      <c r="B25" s="17" t="s">
        <v>34</v>
      </c>
      <c r="C25" s="16">
        <f>'[12]台灣--大陸'!C25+[12]出口大陸試算!C22</f>
        <v>9879</v>
      </c>
      <c r="D25" s="16">
        <v>1181</v>
      </c>
      <c r="E25" s="59">
        <f t="shared" si="1"/>
        <v>7.3649449618966978</v>
      </c>
      <c r="F25" s="16">
        <f>'[12]台灣--大陸'!F25+[12]出口大陸試算!F22</f>
        <v>147658</v>
      </c>
      <c r="G25" s="16">
        <v>57635</v>
      </c>
      <c r="H25" s="59">
        <f t="shared" si="2"/>
        <v>1.5619502038691768</v>
      </c>
      <c r="I25" s="2"/>
      <c r="J25" s="2"/>
    </row>
    <row r="26" spans="1:10">
      <c r="A26" s="18" t="s">
        <v>33</v>
      </c>
      <c r="B26" s="17" t="s">
        <v>32</v>
      </c>
      <c r="C26" s="16">
        <f>'[12]台灣--大陸'!C26+[12]出口大陸試算!C23</f>
        <v>8810</v>
      </c>
      <c r="D26" s="16">
        <v>5543</v>
      </c>
      <c r="E26" s="59">
        <f t="shared" si="1"/>
        <v>0.58939202597871188</v>
      </c>
      <c r="F26" s="16">
        <f>'[12]台灣--大陸'!F26+[12]出口大陸試算!F23</f>
        <v>447254</v>
      </c>
      <c r="G26" s="16">
        <v>218314</v>
      </c>
      <c r="H26" s="59">
        <f t="shared" si="2"/>
        <v>1.0486730122667351</v>
      </c>
      <c r="I26" s="2"/>
      <c r="J26" s="2"/>
    </row>
    <row r="27" spans="1:10">
      <c r="A27" s="18" t="s">
        <v>31</v>
      </c>
      <c r="B27" s="17" t="s">
        <v>30</v>
      </c>
      <c r="C27" s="16">
        <f>'[12]台灣--大陸'!C27+[12]出口大陸試算!C24</f>
        <v>10534</v>
      </c>
      <c r="D27" s="16">
        <v>5416</v>
      </c>
      <c r="E27" s="59">
        <f t="shared" si="1"/>
        <v>0.94497784342688329</v>
      </c>
      <c r="F27" s="16">
        <f>'[12]台灣--大陸'!F27+[12]出口大陸試算!F24</f>
        <v>299900</v>
      </c>
      <c r="G27" s="16">
        <v>170242</v>
      </c>
      <c r="H27" s="59">
        <f t="shared" si="2"/>
        <v>0.76160994349220523</v>
      </c>
      <c r="I27" s="2"/>
      <c r="J27" s="2"/>
    </row>
    <row r="28" spans="1:10">
      <c r="A28" s="18" t="s">
        <v>29</v>
      </c>
      <c r="B28" s="17" t="s">
        <v>28</v>
      </c>
      <c r="C28" s="16">
        <f>'[12]台灣--大陸'!C28+[12]出口大陸試算!C25</f>
        <v>0</v>
      </c>
      <c r="D28" s="16">
        <v>0</v>
      </c>
      <c r="E28" s="59">
        <v>0</v>
      </c>
      <c r="F28" s="16">
        <f>'[12]台灣--大陸'!F28+[12]出口大陸試算!F25</f>
        <v>0</v>
      </c>
      <c r="G28" s="16">
        <v>0</v>
      </c>
      <c r="H28" s="59">
        <v>0</v>
      </c>
      <c r="I28" s="2"/>
      <c r="J28" s="2"/>
    </row>
    <row r="29" spans="1:10">
      <c r="A29" s="18" t="s">
        <v>27</v>
      </c>
      <c r="B29" s="17" t="s">
        <v>26</v>
      </c>
      <c r="C29" s="16">
        <f>'[12]台灣--大陸'!C29+[12]出口大陸試算!C26</f>
        <v>87935</v>
      </c>
      <c r="D29" s="16">
        <v>58163</v>
      </c>
      <c r="E29" s="59">
        <f t="shared" ref="E29:E42" si="3">(C29-D29)/D29</f>
        <v>0.51187180853807401</v>
      </c>
      <c r="F29" s="16">
        <f>'[12]台灣--大陸'!F29+[12]出口大陸試算!F26</f>
        <v>2263432</v>
      </c>
      <c r="G29" s="16">
        <v>1292158</v>
      </c>
      <c r="H29" s="59">
        <f t="shared" ref="H29:H42" si="4">(F29-G29)/G29</f>
        <v>0.7516681396547481</v>
      </c>
      <c r="I29" s="2"/>
      <c r="J29" s="2"/>
    </row>
    <row r="30" spans="1:10">
      <c r="A30" s="18" t="s">
        <v>25</v>
      </c>
      <c r="B30" s="17" t="s">
        <v>24</v>
      </c>
      <c r="C30" s="16">
        <f>'[12]台灣--大陸'!C30+[12]出口大陸試算!C27</f>
        <v>2485</v>
      </c>
      <c r="D30" s="16">
        <v>4651</v>
      </c>
      <c r="E30" s="60">
        <f t="shared" si="3"/>
        <v>-0.46570629972049021</v>
      </c>
      <c r="F30" s="16">
        <f>'[12]台灣--大陸'!F30+[12]出口大陸試算!F27</f>
        <v>98547</v>
      </c>
      <c r="G30" s="16">
        <v>98371</v>
      </c>
      <c r="H30" s="59">
        <f t="shared" si="4"/>
        <v>1.7891451748991065E-3</v>
      </c>
      <c r="I30" s="2"/>
      <c r="J30" s="2"/>
    </row>
    <row r="31" spans="1:10">
      <c r="A31" s="18" t="s">
        <v>23</v>
      </c>
      <c r="B31" s="17" t="s">
        <v>22</v>
      </c>
      <c r="C31" s="16">
        <f>'[12]台灣--大陸'!C31+[12]出口大陸試算!C28</f>
        <v>34820</v>
      </c>
      <c r="D31" s="16">
        <v>11082</v>
      </c>
      <c r="E31" s="59">
        <f t="shared" si="3"/>
        <v>2.1420321241653131</v>
      </c>
      <c r="F31" s="16">
        <f>'[12]台灣--大陸'!F31+[12]出口大陸試算!F28</f>
        <v>298923</v>
      </c>
      <c r="G31" s="16">
        <v>83787</v>
      </c>
      <c r="H31" s="59">
        <f t="shared" si="4"/>
        <v>2.5676536932937091</v>
      </c>
      <c r="I31" s="2"/>
      <c r="J31" s="2"/>
    </row>
    <row r="32" spans="1:10">
      <c r="A32" s="18" t="s">
        <v>21</v>
      </c>
      <c r="B32" s="17" t="s">
        <v>20</v>
      </c>
      <c r="C32" s="16">
        <f>'[12]台灣--大陸'!C32+[12]出口大陸試算!C29</f>
        <v>61530</v>
      </c>
      <c r="D32" s="16">
        <v>38494</v>
      </c>
      <c r="E32" s="59">
        <f t="shared" si="3"/>
        <v>0.59843092429989087</v>
      </c>
      <c r="F32" s="16">
        <f>'[12]台灣--大陸'!F32+[12]出口大陸試算!F29</f>
        <v>734175</v>
      </c>
      <c r="G32" s="16">
        <v>561620</v>
      </c>
      <c r="H32" s="59">
        <f t="shared" si="4"/>
        <v>0.30724511235354868</v>
      </c>
      <c r="I32" s="2"/>
      <c r="J32" s="2"/>
    </row>
    <row r="33" spans="1:10">
      <c r="A33" s="18" t="s">
        <v>19</v>
      </c>
      <c r="B33" s="17" t="s">
        <v>18</v>
      </c>
      <c r="C33" s="16">
        <f>'[12]台灣--大陸'!C33+[12]出口大陸試算!C30</f>
        <v>15853</v>
      </c>
      <c r="D33" s="16">
        <v>5796</v>
      </c>
      <c r="E33" s="59">
        <f t="shared" si="3"/>
        <v>1.7351621808143547</v>
      </c>
      <c r="F33" s="16">
        <f>'[12]台灣--大陸'!F33+[12]出口大陸試算!F30</f>
        <v>267946</v>
      </c>
      <c r="G33" s="16">
        <v>110223</v>
      </c>
      <c r="H33" s="59">
        <f t="shared" si="4"/>
        <v>1.4309445397058691</v>
      </c>
      <c r="I33" s="2"/>
      <c r="J33" s="2"/>
    </row>
    <row r="34" spans="1:10">
      <c r="A34" s="18" t="s">
        <v>17</v>
      </c>
      <c r="B34" s="17" t="s">
        <v>16</v>
      </c>
      <c r="C34" s="16">
        <f>'[12]台灣--大陸'!C34+[12]出口大陸試算!C31</f>
        <v>9695</v>
      </c>
      <c r="D34" s="16">
        <v>3717</v>
      </c>
      <c r="E34" s="59">
        <f t="shared" si="3"/>
        <v>1.6082862523540489</v>
      </c>
      <c r="F34" s="16">
        <f>'[12]台灣--大陸'!F34+[12]出口大陸試算!F31</f>
        <v>542064</v>
      </c>
      <c r="G34" s="16">
        <v>300313</v>
      </c>
      <c r="H34" s="59">
        <f t="shared" si="4"/>
        <v>0.80499678668589103</v>
      </c>
      <c r="I34" s="2"/>
      <c r="J34" s="2"/>
    </row>
    <row r="35" spans="1:10">
      <c r="A35" s="18" t="s">
        <v>15</v>
      </c>
      <c r="B35" s="17" t="s">
        <v>14</v>
      </c>
      <c r="C35" s="16">
        <f>'[12]台灣--大陸'!C35+[12]出口大陸試算!C32</f>
        <v>9345</v>
      </c>
      <c r="D35" s="16">
        <v>2857</v>
      </c>
      <c r="E35" s="59">
        <f t="shared" si="3"/>
        <v>2.270913545677284</v>
      </c>
      <c r="F35" s="16">
        <f>'[12]台灣--大陸'!F35+[12]出口大陸試算!F32</f>
        <v>238256</v>
      </c>
      <c r="G35" s="16">
        <v>66447</v>
      </c>
      <c r="H35" s="59">
        <f t="shared" si="4"/>
        <v>2.5856547323430705</v>
      </c>
      <c r="I35" s="2"/>
      <c r="J35" s="2"/>
    </row>
    <row r="36" spans="1:10">
      <c r="A36" s="18" t="s">
        <v>13</v>
      </c>
      <c r="B36" s="17" t="s">
        <v>12</v>
      </c>
      <c r="C36" s="16">
        <f>'[12]台灣--大陸'!C36+[12]出口大陸試算!C33</f>
        <v>3126</v>
      </c>
      <c r="D36" s="16">
        <v>2718</v>
      </c>
      <c r="E36" s="59">
        <f t="shared" si="3"/>
        <v>0.15011037527593818</v>
      </c>
      <c r="F36" s="16">
        <f>'[12]台灣--大陸'!F36+[12]出口大陸試算!F33</f>
        <v>9808</v>
      </c>
      <c r="G36" s="16">
        <v>14300</v>
      </c>
      <c r="H36" s="60">
        <f t="shared" si="4"/>
        <v>-0.31412587412587412</v>
      </c>
      <c r="I36" s="2"/>
      <c r="J36" s="2"/>
    </row>
    <row r="37" spans="1:10">
      <c r="A37" s="18" t="s">
        <v>11</v>
      </c>
      <c r="B37" s="17" t="s">
        <v>10</v>
      </c>
      <c r="C37" s="16">
        <f>'[12]台灣--大陸'!C37+[12]出口大陸試算!C34</f>
        <v>9132</v>
      </c>
      <c r="D37" s="16">
        <v>3017</v>
      </c>
      <c r="E37" s="59">
        <f t="shared" si="3"/>
        <v>2.0268478621146833</v>
      </c>
      <c r="F37" s="16">
        <f>'[12]台灣--大陸'!F37+[12]出口大陸試算!F34</f>
        <v>204249</v>
      </c>
      <c r="G37" s="16">
        <v>78362</v>
      </c>
      <c r="H37" s="59">
        <f t="shared" si="4"/>
        <v>1.6064801817207319</v>
      </c>
      <c r="I37" s="2"/>
      <c r="J37" s="2"/>
    </row>
    <row r="38" spans="1:10">
      <c r="A38" s="18" t="s">
        <v>9</v>
      </c>
      <c r="B38" s="17" t="s">
        <v>8</v>
      </c>
      <c r="C38" s="16">
        <f>'[12]台灣--大陸'!C38+[12]出口大陸試算!C35</f>
        <v>12455</v>
      </c>
      <c r="D38" s="16">
        <v>5866</v>
      </c>
      <c r="E38" s="59">
        <f t="shared" si="3"/>
        <v>1.1232526423457212</v>
      </c>
      <c r="F38" s="16">
        <f>'[12]台灣--大陸'!F38+[12]出口大陸試算!F35</f>
        <v>268048</v>
      </c>
      <c r="G38" s="16">
        <v>84226</v>
      </c>
      <c r="H38" s="59">
        <f t="shared" si="4"/>
        <v>2.1824852183411299</v>
      </c>
      <c r="I38" s="2"/>
      <c r="J38" s="2"/>
    </row>
    <row r="39" spans="1:10">
      <c r="A39" s="18" t="s">
        <v>7</v>
      </c>
      <c r="B39" s="17" t="s">
        <v>6</v>
      </c>
      <c r="C39" s="16">
        <f>'[12]台灣--大陸'!C39+[12]出口大陸試算!C36</f>
        <v>23970</v>
      </c>
      <c r="D39" s="16">
        <v>8162</v>
      </c>
      <c r="E39" s="59">
        <f t="shared" si="3"/>
        <v>1.9367802009311443</v>
      </c>
      <c r="F39" s="16">
        <f>'[12]台灣--大陸'!F39+[12]出口大陸試算!F36</f>
        <v>394977</v>
      </c>
      <c r="G39" s="16">
        <v>152899</v>
      </c>
      <c r="H39" s="59">
        <f t="shared" si="4"/>
        <v>1.58325430512953</v>
      </c>
      <c r="I39" s="2"/>
      <c r="J39" s="2"/>
    </row>
    <row r="40" spans="1:10">
      <c r="A40" s="18" t="s">
        <v>5</v>
      </c>
      <c r="B40" s="17" t="s">
        <v>4</v>
      </c>
      <c r="C40" s="16">
        <f>'[12]台灣--大陸'!C40+[12]出口大陸試算!C37</f>
        <v>43695</v>
      </c>
      <c r="D40" s="16">
        <v>31728</v>
      </c>
      <c r="E40" s="59">
        <f t="shared" si="3"/>
        <v>0.37717473524962181</v>
      </c>
      <c r="F40" s="16">
        <f>'[12]台灣--大陸'!F40+[12]出口大陸試算!F37</f>
        <v>419753</v>
      </c>
      <c r="G40" s="16">
        <v>248010</v>
      </c>
      <c r="H40" s="59">
        <f t="shared" si="4"/>
        <v>0.69248417402524087</v>
      </c>
      <c r="I40" s="2"/>
      <c r="J40" s="2"/>
    </row>
    <row r="41" spans="1:10">
      <c r="A41" s="18" t="s">
        <v>3</v>
      </c>
      <c r="B41" s="17" t="s">
        <v>2</v>
      </c>
      <c r="C41" s="16">
        <f>'[12]台灣--大陸'!C41+[12]出口大陸試算!C38</f>
        <v>5684</v>
      </c>
      <c r="D41" s="16">
        <v>1722</v>
      </c>
      <c r="E41" s="59">
        <f t="shared" si="3"/>
        <v>2.3008130081300813</v>
      </c>
      <c r="F41" s="16">
        <f>'[12]台灣--大陸'!F41+[12]出口大陸試算!F38</f>
        <v>49376</v>
      </c>
      <c r="G41" s="16">
        <v>12355</v>
      </c>
      <c r="H41" s="59">
        <f t="shared" si="4"/>
        <v>2.9964386887899637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467096</v>
      </c>
      <c r="D42" s="58">
        <f>SUM(D20:D41)</f>
        <v>316483</v>
      </c>
      <c r="E42" s="57">
        <f t="shared" si="3"/>
        <v>0.47589601969142103</v>
      </c>
      <c r="F42" s="58">
        <f>SUM(F20:F41)</f>
        <v>9828453</v>
      </c>
      <c r="G42" s="58">
        <f>SUM(G20:G41)</f>
        <v>6180625</v>
      </c>
      <c r="H42" s="57">
        <f t="shared" si="4"/>
        <v>0.59020374153099409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2241-57D2-473D-8B34-BCB3A4907813}">
  <sheetPr>
    <tabColor rgb="FF7030A0"/>
  </sheetPr>
  <dimension ref="A1:K44"/>
  <sheetViews>
    <sheetView tabSelected="1" topLeftCell="A4" workbookViewId="0">
      <selection activeCell="C47" sqref="C47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99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87</v>
      </c>
      <c r="D3" s="33" t="s">
        <v>86</v>
      </c>
      <c r="E3" s="29" t="s">
        <v>97</v>
      </c>
      <c r="F3" s="62" t="s">
        <v>85</v>
      </c>
      <c r="G3" s="62" t="s">
        <v>84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'[12]台灣--大陸'!D5+[12]自大陸進口試算!C5</f>
        <v>10006</v>
      </c>
      <c r="D5" s="16">
        <v>19334</v>
      </c>
      <c r="E5" s="60">
        <f t="shared" ref="E5:E11" si="0">(C5-D5)/D5</f>
        <v>-0.48246612185786697</v>
      </c>
      <c r="F5" s="16">
        <f>'[12]台灣--大陸'!G5+[12]自大陸進口試算!F5</f>
        <v>469002</v>
      </c>
      <c r="G5" s="16">
        <v>893788</v>
      </c>
      <c r="H5" s="60">
        <f t="shared" ref="H5:H11" si="1">(F5-G5)/G5</f>
        <v>-0.47526482790102353</v>
      </c>
      <c r="I5" s="47">
        <f t="shared" ref="I5:J11" si="2">F5/C5</f>
        <v>46.872076753947631</v>
      </c>
      <c r="J5" s="47">
        <f t="shared" si="2"/>
        <v>46.228819695872559</v>
      </c>
      <c r="K5" s="59">
        <f t="shared" ref="K5:K11" si="3">(I5-J5)/J5</f>
        <v>1.3914632956387243E-2</v>
      </c>
    </row>
    <row r="6" spans="1:11">
      <c r="A6" s="53" t="s">
        <v>71</v>
      </c>
      <c r="B6" s="52" t="s">
        <v>70</v>
      </c>
      <c r="C6" s="16">
        <f>'[12]台灣--大陸'!D6+[12]自大陸進口試算!C6</f>
        <v>1918</v>
      </c>
      <c r="D6" s="16">
        <v>8616</v>
      </c>
      <c r="E6" s="60">
        <f t="shared" si="0"/>
        <v>-0.77739090064995353</v>
      </c>
      <c r="F6" s="16">
        <f>'[12]台灣--大陸'!G6+[12]自大陸進口試算!F6</f>
        <v>143711</v>
      </c>
      <c r="G6" s="16">
        <v>443711</v>
      </c>
      <c r="H6" s="60">
        <f t="shared" si="1"/>
        <v>-0.67611576003299445</v>
      </c>
      <c r="I6" s="47">
        <f t="shared" si="2"/>
        <v>74.927528675703854</v>
      </c>
      <c r="J6" s="47">
        <f t="shared" si="2"/>
        <v>51.498491179201487</v>
      </c>
      <c r="K6" s="59">
        <f t="shared" si="3"/>
        <v>0.45494609570162647</v>
      </c>
    </row>
    <row r="7" spans="1:11">
      <c r="A7" s="49" t="s">
        <v>69</v>
      </c>
      <c r="B7" s="51" t="s">
        <v>68</v>
      </c>
      <c r="C7" s="16">
        <f>'[12]台灣--大陸'!D7+[12]自大陸進口試算!C7</f>
        <v>12435</v>
      </c>
      <c r="D7" s="16">
        <v>17675</v>
      </c>
      <c r="E7" s="60">
        <f t="shared" si="0"/>
        <v>-0.29646393210749644</v>
      </c>
      <c r="F7" s="16">
        <f>'[12]台灣--大陸'!G7+[12]自大陸進口試算!F7</f>
        <v>513572</v>
      </c>
      <c r="G7" s="16">
        <v>560209</v>
      </c>
      <c r="H7" s="60">
        <f t="shared" si="1"/>
        <v>-8.3249287319553958E-2</v>
      </c>
      <c r="I7" s="47">
        <f t="shared" si="2"/>
        <v>41.300522718134296</v>
      </c>
      <c r="J7" s="47">
        <f t="shared" si="2"/>
        <v>31.694992927864217</v>
      </c>
      <c r="K7" s="59">
        <f t="shared" si="3"/>
        <v>0.30306142715133755</v>
      </c>
    </row>
    <row r="8" spans="1:11">
      <c r="A8" s="49" t="s">
        <v>67</v>
      </c>
      <c r="B8" s="51" t="s">
        <v>66</v>
      </c>
      <c r="C8" s="16">
        <f>'[12]台灣--大陸'!D8+[12]自大陸進口試算!C8</f>
        <v>8465</v>
      </c>
      <c r="D8" s="16">
        <v>34780</v>
      </c>
      <c r="E8" s="60">
        <f t="shared" si="0"/>
        <v>-0.75661299597469811</v>
      </c>
      <c r="F8" s="16">
        <f>'[12]台灣--大陸'!G8+[12]自大陸進口試算!F8</f>
        <v>593773</v>
      </c>
      <c r="G8" s="16">
        <v>1898775</v>
      </c>
      <c r="H8" s="60">
        <f t="shared" si="1"/>
        <v>-0.68728627667838471</v>
      </c>
      <c r="I8" s="47">
        <f t="shared" si="2"/>
        <v>70.144477259303017</v>
      </c>
      <c r="J8" s="47">
        <f t="shared" si="2"/>
        <v>54.593875790684301</v>
      </c>
      <c r="K8" s="59">
        <f t="shared" si="3"/>
        <v>0.284841499955792</v>
      </c>
    </row>
    <row r="9" spans="1:11">
      <c r="A9" s="49" t="s">
        <v>65</v>
      </c>
      <c r="B9" s="51" t="s">
        <v>64</v>
      </c>
      <c r="C9" s="16">
        <f>'[12]台灣--大陸'!D9+[12]自大陸進口試算!C9</f>
        <v>1263</v>
      </c>
      <c r="D9" s="16">
        <v>4625</v>
      </c>
      <c r="E9" s="60">
        <f t="shared" si="0"/>
        <v>-0.72691891891891891</v>
      </c>
      <c r="F9" s="16">
        <f>'[12]台灣--大陸'!G9+[12]自大陸進口試算!F9</f>
        <v>165872</v>
      </c>
      <c r="G9" s="16">
        <v>309379</v>
      </c>
      <c r="H9" s="60">
        <f t="shared" si="1"/>
        <v>-0.46385501278367308</v>
      </c>
      <c r="I9" s="47">
        <f t="shared" si="2"/>
        <v>131.3317498020586</v>
      </c>
      <c r="J9" s="47">
        <f t="shared" si="2"/>
        <v>66.892756756756754</v>
      </c>
      <c r="K9" s="59">
        <f t="shared" si="3"/>
        <v>0.96331794606137144</v>
      </c>
    </row>
    <row r="10" spans="1:11">
      <c r="A10" s="49" t="s">
        <v>63</v>
      </c>
      <c r="B10" s="51" t="s">
        <v>62</v>
      </c>
      <c r="C10" s="16">
        <f>'[12]台灣--大陸'!D10+[12]自大陸進口試算!C10</f>
        <v>513</v>
      </c>
      <c r="D10" s="16">
        <v>926</v>
      </c>
      <c r="E10" s="60">
        <f t="shared" si="0"/>
        <v>-0.44600431965442766</v>
      </c>
      <c r="F10" s="16">
        <f>'[12]台灣--大陸'!G10+[12]自大陸進口試算!F10</f>
        <v>103807</v>
      </c>
      <c r="G10" s="16">
        <v>210539</v>
      </c>
      <c r="H10" s="60">
        <f t="shared" si="1"/>
        <v>-0.50694645647599734</v>
      </c>
      <c r="I10" s="47">
        <f t="shared" si="2"/>
        <v>202.35282651072126</v>
      </c>
      <c r="J10" s="47">
        <f t="shared" si="2"/>
        <v>227.36393088552916</v>
      </c>
      <c r="K10" s="60">
        <f t="shared" si="3"/>
        <v>-0.11000471480852533</v>
      </c>
    </row>
    <row r="11" spans="1:11" ht="17.25" thickBot="1">
      <c r="A11" s="46" t="s">
        <v>61</v>
      </c>
      <c r="B11" s="50" t="s">
        <v>60</v>
      </c>
      <c r="C11" s="43">
        <f>SUM(C5:C10)</f>
        <v>34600</v>
      </c>
      <c r="D11" s="43">
        <f>SUM(D5:D10)</f>
        <v>85956</v>
      </c>
      <c r="E11" s="73">
        <f t="shared" si="0"/>
        <v>-0.59746847224161204</v>
      </c>
      <c r="F11" s="43">
        <f>SUM(F5:F10)</f>
        <v>1989737</v>
      </c>
      <c r="G11" s="43">
        <f>SUM(G5:G10)</f>
        <v>4316401</v>
      </c>
      <c r="H11" s="73">
        <f t="shared" si="1"/>
        <v>-0.53902869543399701</v>
      </c>
      <c r="I11" s="42">
        <f t="shared" si="2"/>
        <v>57.506849710982657</v>
      </c>
      <c r="J11" s="42">
        <f t="shared" si="2"/>
        <v>50.216401414677279</v>
      </c>
      <c r="K11" s="72">
        <f t="shared" si="3"/>
        <v>0.14518062009466337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'[12]台灣--大陸'!D13+[12]自大陸進口試算!C10</f>
        <v>718</v>
      </c>
      <c r="D13" s="16">
        <v>81</v>
      </c>
      <c r="E13" s="59">
        <f>(C13-D13)/D13</f>
        <v>7.8641975308641978</v>
      </c>
      <c r="F13" s="16">
        <f>'[12]台灣--大陸'!G13+[12]自大陸進口試算!F10</f>
        <v>63613</v>
      </c>
      <c r="G13" s="16">
        <v>8278</v>
      </c>
      <c r="H13" s="59">
        <f>(F13-G13)/G13</f>
        <v>6.6845856487074169</v>
      </c>
      <c r="I13" s="47">
        <f>F13/C13</f>
        <v>88.597493036211702</v>
      </c>
      <c r="J13" s="47">
        <f>G13/D13</f>
        <v>102.19753086419753</v>
      </c>
      <c r="K13" s="60">
        <f>(I13-J13)/J13</f>
        <v>-0.1330759922767398</v>
      </c>
    </row>
    <row r="14" spans="1:11" ht="17.25" thickBot="1">
      <c r="A14" s="46" t="s">
        <v>1</v>
      </c>
      <c r="B14" s="45" t="s">
        <v>89</v>
      </c>
      <c r="C14" s="43">
        <f>C11+C13</f>
        <v>35318</v>
      </c>
      <c r="D14" s="43">
        <f>D11+D13</f>
        <v>86037</v>
      </c>
      <c r="E14" s="73">
        <f>(C14-D14)/D14</f>
        <v>-0.58950219091786094</v>
      </c>
      <c r="F14" s="43">
        <f>F11+F13</f>
        <v>2053350</v>
      </c>
      <c r="G14" s="43">
        <f>G11+G13</f>
        <v>4324679</v>
      </c>
      <c r="H14" s="73">
        <f>(F14-G14)/G14</f>
        <v>-0.52520175485856868</v>
      </c>
      <c r="I14" s="42">
        <f>F14/C14</f>
        <v>58.138909338014614</v>
      </c>
      <c r="J14" s="42">
        <f>G14/D14</f>
        <v>50.265339330753051</v>
      </c>
      <c r="K14" s="72">
        <f>(I14-J14)/J14</f>
        <v>0.15664014432395168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98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87</v>
      </c>
      <c r="D18" s="33" t="s">
        <v>86</v>
      </c>
      <c r="E18" s="29" t="s">
        <v>97</v>
      </c>
      <c r="F18" s="62" t="s">
        <v>85</v>
      </c>
      <c r="G18" s="62" t="s">
        <v>84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'[12]台灣--大陸'!D20+[12]自大陸進口試算!C17</f>
        <v>5690</v>
      </c>
      <c r="D20" s="16">
        <v>4603</v>
      </c>
      <c r="E20" s="59">
        <f t="shared" ref="E20:E42" si="4">(C20-D20)/D20</f>
        <v>0.23615033673691072</v>
      </c>
      <c r="F20" s="16">
        <f>'[12]台灣--大陸'!G20+[12]自大陸進口試算!F17</f>
        <v>86145</v>
      </c>
      <c r="G20" s="16">
        <v>77296</v>
      </c>
      <c r="H20" s="59">
        <f t="shared" ref="H20:H42" si="5">(F20-G20)/G20</f>
        <v>0.11448199130614779</v>
      </c>
      <c r="I20" s="2"/>
      <c r="J20" s="2"/>
    </row>
    <row r="21" spans="1:10">
      <c r="A21" s="18" t="s">
        <v>43</v>
      </c>
      <c r="B21" s="17" t="s">
        <v>42</v>
      </c>
      <c r="C21" s="16">
        <f>'[12]台灣--大陸'!D21+[12]自大陸進口試算!C18</f>
        <v>3018</v>
      </c>
      <c r="D21" s="16">
        <v>3122</v>
      </c>
      <c r="E21" s="60">
        <f t="shared" si="4"/>
        <v>-3.3311979500320305E-2</v>
      </c>
      <c r="F21" s="16">
        <f>'[12]台灣--大陸'!G21+[12]自大陸進口試算!F18</f>
        <v>97911</v>
      </c>
      <c r="G21" s="16">
        <v>93947</v>
      </c>
      <c r="H21" s="59">
        <f t="shared" si="5"/>
        <v>4.2194003001692446E-2</v>
      </c>
      <c r="I21" s="2"/>
      <c r="J21" s="2"/>
    </row>
    <row r="22" spans="1:10">
      <c r="A22" s="18" t="s">
        <v>41</v>
      </c>
      <c r="B22" s="17" t="s">
        <v>40</v>
      </c>
      <c r="C22" s="16">
        <f>'[12]台灣--大陸'!D22+[12]自大陸進口試算!C19</f>
        <v>893425</v>
      </c>
      <c r="D22" s="16">
        <v>905901</v>
      </c>
      <c r="E22" s="60">
        <f t="shared" si="4"/>
        <v>-1.3771924305194498E-2</v>
      </c>
      <c r="F22" s="16">
        <f>'[12]台灣--大陸'!G22+[12]自大陸進口試算!F19</f>
        <v>34340307</v>
      </c>
      <c r="G22" s="16">
        <v>23207803</v>
      </c>
      <c r="H22" s="59">
        <f t="shared" si="5"/>
        <v>0.47968797391118839</v>
      </c>
      <c r="I22" s="2"/>
      <c r="J22" s="2"/>
    </row>
    <row r="23" spans="1:10">
      <c r="A23" s="18" t="s">
        <v>39</v>
      </c>
      <c r="B23" s="17" t="s">
        <v>38</v>
      </c>
      <c r="C23" s="16">
        <f>'[12]台灣--大陸'!D23+[12]自大陸進口試算!C20</f>
        <v>59912</v>
      </c>
      <c r="D23" s="16">
        <v>60382</v>
      </c>
      <c r="E23" s="60">
        <f t="shared" si="4"/>
        <v>-7.7837766221721706E-3</v>
      </c>
      <c r="F23" s="16">
        <f>'[12]台灣--大陸'!G23+[12]自大陸進口試算!F20</f>
        <v>2463091</v>
      </c>
      <c r="G23" s="16">
        <v>1916085</v>
      </c>
      <c r="H23" s="59">
        <f t="shared" si="5"/>
        <v>0.28548107208187529</v>
      </c>
      <c r="I23" s="2"/>
      <c r="J23" s="2"/>
    </row>
    <row r="24" spans="1:10">
      <c r="A24" s="18" t="s">
        <v>37</v>
      </c>
      <c r="B24" s="17" t="s">
        <v>36</v>
      </c>
      <c r="C24" s="16">
        <f>'[12]台灣--大陸'!D24+[12]自大陸進口試算!C21</f>
        <v>7124</v>
      </c>
      <c r="D24" s="16">
        <v>1660</v>
      </c>
      <c r="E24" s="59">
        <f t="shared" si="4"/>
        <v>3.2915662650602409</v>
      </c>
      <c r="F24" s="16">
        <f>'[12]台灣--大陸'!G24+[12]自大陸進口試算!F21</f>
        <v>26190</v>
      </c>
      <c r="G24" s="16">
        <v>14645</v>
      </c>
      <c r="H24" s="59">
        <f t="shared" si="5"/>
        <v>0.7883236599522021</v>
      </c>
      <c r="I24" s="2"/>
      <c r="J24" s="2"/>
    </row>
    <row r="25" spans="1:10">
      <c r="A25" s="18" t="s">
        <v>35</v>
      </c>
      <c r="B25" s="17" t="s">
        <v>34</v>
      </c>
      <c r="C25" s="16">
        <f>'[12]台灣--大陸'!D25+[12]自大陸進口試算!C22</f>
        <v>42095</v>
      </c>
      <c r="D25" s="16">
        <v>31951</v>
      </c>
      <c r="E25" s="59">
        <f t="shared" si="4"/>
        <v>0.31748615066821068</v>
      </c>
      <c r="F25" s="16">
        <f>'[12]台灣--大陸'!G25+[12]自大陸進口試算!F22</f>
        <v>259150</v>
      </c>
      <c r="G25" s="16">
        <v>345313</v>
      </c>
      <c r="H25" s="60">
        <f t="shared" si="5"/>
        <v>-0.24952144865672593</v>
      </c>
      <c r="I25" s="2"/>
      <c r="J25" s="2"/>
    </row>
    <row r="26" spans="1:10">
      <c r="A26" s="18" t="s">
        <v>33</v>
      </c>
      <c r="B26" s="17" t="s">
        <v>32</v>
      </c>
      <c r="C26" s="16">
        <f>'[12]台灣--大陸'!D26+[12]自大陸進口試算!C23</f>
        <v>131684</v>
      </c>
      <c r="D26" s="16">
        <v>93072</v>
      </c>
      <c r="E26" s="59">
        <f t="shared" si="4"/>
        <v>0.41486161251504211</v>
      </c>
      <c r="F26" s="16">
        <f>'[12]台灣--大陸'!G26+[12]自大陸進口試算!F23</f>
        <v>1280382</v>
      </c>
      <c r="G26" s="16">
        <v>894389</v>
      </c>
      <c r="H26" s="59">
        <f t="shared" si="5"/>
        <v>0.43157172102966385</v>
      </c>
      <c r="I26" s="2"/>
      <c r="J26" s="2"/>
    </row>
    <row r="27" spans="1:10">
      <c r="A27" s="18" t="s">
        <v>31</v>
      </c>
      <c r="B27" s="17" t="s">
        <v>30</v>
      </c>
      <c r="C27" s="16">
        <f>'[12]台灣--大陸'!D27+[12]自大陸進口試算!C24</f>
        <v>55651</v>
      </c>
      <c r="D27" s="16">
        <v>36769</v>
      </c>
      <c r="E27" s="59">
        <f t="shared" si="4"/>
        <v>0.5135304196469852</v>
      </c>
      <c r="F27" s="16">
        <f>'[12]台灣--大陸'!G27+[12]自大陸進口試算!F24</f>
        <v>283081</v>
      </c>
      <c r="G27" s="16">
        <v>155535</v>
      </c>
      <c r="H27" s="59">
        <f t="shared" si="5"/>
        <v>0.82004693477352364</v>
      </c>
      <c r="I27" s="2"/>
      <c r="J27" s="2"/>
    </row>
    <row r="28" spans="1:10">
      <c r="A28" s="18" t="s">
        <v>29</v>
      </c>
      <c r="B28" s="17" t="s">
        <v>28</v>
      </c>
      <c r="C28" s="16">
        <f>'[12]台灣--大陸'!D28+[12]自大陸進口試算!C25</f>
        <v>3388</v>
      </c>
      <c r="D28" s="16">
        <v>15127</v>
      </c>
      <c r="E28" s="60">
        <f t="shared" si="4"/>
        <v>-0.77602961591855624</v>
      </c>
      <c r="F28" s="16">
        <f>'[12]台灣--大陸'!G28+[12]自大陸進口試算!F25</f>
        <v>80890</v>
      </c>
      <c r="G28" s="16">
        <v>78614</v>
      </c>
      <c r="H28" s="59">
        <f t="shared" si="5"/>
        <v>2.8951586231460047E-2</v>
      </c>
      <c r="I28" s="2"/>
      <c r="J28" s="2"/>
    </row>
    <row r="29" spans="1:10">
      <c r="A29" s="18" t="s">
        <v>27</v>
      </c>
      <c r="B29" s="17" t="s">
        <v>26</v>
      </c>
      <c r="C29" s="16">
        <f>'[12]台灣--大陸'!D29+[12]自大陸進口試算!C26</f>
        <v>175568</v>
      </c>
      <c r="D29" s="16">
        <v>111552</v>
      </c>
      <c r="E29" s="59">
        <f t="shared" si="4"/>
        <v>0.5738668961560528</v>
      </c>
      <c r="F29" s="16">
        <f>'[12]台灣--大陸'!G29+[12]自大陸進口試算!F26</f>
        <v>1492013</v>
      </c>
      <c r="G29" s="16">
        <v>1012505</v>
      </c>
      <c r="H29" s="59">
        <f t="shared" si="5"/>
        <v>0.47358580945279283</v>
      </c>
      <c r="I29" s="2"/>
      <c r="J29" s="2"/>
    </row>
    <row r="30" spans="1:10">
      <c r="A30" s="18" t="s">
        <v>25</v>
      </c>
      <c r="B30" s="17" t="s">
        <v>24</v>
      </c>
      <c r="C30" s="16">
        <f>'[12]台灣--大陸'!D30+[12]自大陸進口試算!C27</f>
        <v>137440</v>
      </c>
      <c r="D30" s="16">
        <v>128952</v>
      </c>
      <c r="E30" s="59">
        <f t="shared" si="4"/>
        <v>6.5822941869843041E-2</v>
      </c>
      <c r="F30" s="16">
        <f>'[12]台灣--大陸'!G30+[12]自大陸進口試算!F27</f>
        <v>1192817</v>
      </c>
      <c r="G30" s="16">
        <v>1548353</v>
      </c>
      <c r="H30" s="60">
        <f t="shared" si="5"/>
        <v>-0.22962205646903516</v>
      </c>
      <c r="I30" s="2"/>
      <c r="J30" s="2"/>
    </row>
    <row r="31" spans="1:10">
      <c r="A31" s="18" t="s">
        <v>23</v>
      </c>
      <c r="B31" s="17" t="s">
        <v>22</v>
      </c>
      <c r="C31" s="16">
        <f>'[12]台灣--大陸'!D31+[12]自大陸進口試算!C28</f>
        <v>105626</v>
      </c>
      <c r="D31" s="16">
        <v>126139</v>
      </c>
      <c r="E31" s="60">
        <f t="shared" si="4"/>
        <v>-0.16262218663537842</v>
      </c>
      <c r="F31" s="16">
        <f>'[12]台灣--大陸'!G31+[12]自大陸進口試算!F28</f>
        <v>392619</v>
      </c>
      <c r="G31" s="16">
        <v>819505</v>
      </c>
      <c r="H31" s="60">
        <f t="shared" si="5"/>
        <v>-0.52090713296441149</v>
      </c>
      <c r="I31" s="2"/>
      <c r="J31" s="2"/>
    </row>
    <row r="32" spans="1:10">
      <c r="A32" s="18" t="s">
        <v>21</v>
      </c>
      <c r="B32" s="17" t="s">
        <v>20</v>
      </c>
      <c r="C32" s="16">
        <f>'[12]台灣--大陸'!D32+[12]自大陸進口試算!C29</f>
        <v>182797</v>
      </c>
      <c r="D32" s="16">
        <v>179325</v>
      </c>
      <c r="E32" s="59">
        <f t="shared" si="4"/>
        <v>1.9361494493238533E-2</v>
      </c>
      <c r="F32" s="16">
        <f>'[12]台灣--大陸'!G32+[12]自大陸進口試算!F29</f>
        <v>946148</v>
      </c>
      <c r="G32" s="16">
        <v>685259</v>
      </c>
      <c r="H32" s="59">
        <f t="shared" si="5"/>
        <v>0.3807159044974236</v>
      </c>
      <c r="I32" s="2"/>
      <c r="J32" s="2"/>
    </row>
    <row r="33" spans="1:10">
      <c r="A33" s="18" t="s">
        <v>19</v>
      </c>
      <c r="B33" s="17" t="s">
        <v>18</v>
      </c>
      <c r="C33" s="16">
        <f>'[12]台灣--大陸'!D33+[12]自大陸進口試算!C30</f>
        <v>104781</v>
      </c>
      <c r="D33" s="16">
        <v>175801</v>
      </c>
      <c r="E33" s="60">
        <f t="shared" si="4"/>
        <v>-0.40397949954778412</v>
      </c>
      <c r="F33" s="16">
        <f>'[12]台灣--大陸'!G33+[12]自大陸進口試算!F30</f>
        <v>357734</v>
      </c>
      <c r="G33" s="16">
        <v>460490</v>
      </c>
      <c r="H33" s="60">
        <f t="shared" si="5"/>
        <v>-0.22314491085582749</v>
      </c>
      <c r="I33" s="2"/>
      <c r="J33" s="2"/>
    </row>
    <row r="34" spans="1:10">
      <c r="A34" s="18" t="s">
        <v>17</v>
      </c>
      <c r="B34" s="17" t="s">
        <v>16</v>
      </c>
      <c r="C34" s="16">
        <f>'[12]台灣--大陸'!D34+[12]自大陸進口試算!C31</f>
        <v>61045</v>
      </c>
      <c r="D34" s="16">
        <v>34608</v>
      </c>
      <c r="E34" s="59">
        <f t="shared" si="4"/>
        <v>0.76389852057327789</v>
      </c>
      <c r="F34" s="16">
        <f>'[12]台灣--大陸'!G34+[12]自大陸進口試算!F31</f>
        <v>532424</v>
      </c>
      <c r="G34" s="16">
        <v>279023</v>
      </c>
      <c r="H34" s="59">
        <f t="shared" si="5"/>
        <v>0.90817244456550172</v>
      </c>
      <c r="I34" s="2"/>
      <c r="J34" s="2"/>
    </row>
    <row r="35" spans="1:10">
      <c r="A35" s="18" t="s">
        <v>15</v>
      </c>
      <c r="B35" s="17" t="s">
        <v>14</v>
      </c>
      <c r="C35" s="16">
        <f>'[12]台灣--大陸'!D35+[12]自大陸進口試算!C32</f>
        <v>14053</v>
      </c>
      <c r="D35" s="16">
        <v>24125</v>
      </c>
      <c r="E35" s="60">
        <f t="shared" si="4"/>
        <v>-0.4174922279792746</v>
      </c>
      <c r="F35" s="16">
        <f>'[12]台灣--大陸'!G35+[12]自大陸進口試算!F32</f>
        <v>188811</v>
      </c>
      <c r="G35" s="16">
        <v>98308</v>
      </c>
      <c r="H35" s="59">
        <f t="shared" si="5"/>
        <v>0.92060666476787245</v>
      </c>
      <c r="I35" s="2"/>
      <c r="J35" s="2"/>
    </row>
    <row r="36" spans="1:10">
      <c r="A36" s="18" t="s">
        <v>13</v>
      </c>
      <c r="B36" s="17" t="s">
        <v>12</v>
      </c>
      <c r="C36" s="16">
        <f>'[12]台灣--大陸'!D36+[12]自大陸進口試算!C33</f>
        <v>7482</v>
      </c>
      <c r="D36" s="16">
        <v>33415</v>
      </c>
      <c r="E36" s="60">
        <f t="shared" si="4"/>
        <v>-0.77608858297171934</v>
      </c>
      <c r="F36" s="16">
        <f>'[12]台灣--大陸'!G36+[12]自大陸進口試算!F33</f>
        <v>18975</v>
      </c>
      <c r="G36" s="16">
        <v>53777</v>
      </c>
      <c r="H36" s="60">
        <f t="shared" si="5"/>
        <v>-0.6471539877642859</v>
      </c>
      <c r="I36" s="2"/>
      <c r="J36" s="2"/>
    </row>
    <row r="37" spans="1:10">
      <c r="A37" s="18" t="s">
        <v>11</v>
      </c>
      <c r="B37" s="17" t="s">
        <v>10</v>
      </c>
      <c r="C37" s="16">
        <f>'[12]台灣--大陸'!D37+[12]自大陸進口試算!C34</f>
        <v>51680</v>
      </c>
      <c r="D37" s="16">
        <v>49947</v>
      </c>
      <c r="E37" s="59">
        <f t="shared" si="4"/>
        <v>3.4696778585300417E-2</v>
      </c>
      <c r="F37" s="16">
        <f>'[12]台灣--大陸'!G37+[12]自大陸進口試算!F34</f>
        <v>441589</v>
      </c>
      <c r="G37" s="16">
        <v>549293</v>
      </c>
      <c r="H37" s="60">
        <f t="shared" si="5"/>
        <v>-0.19607750326328571</v>
      </c>
      <c r="I37" s="2"/>
      <c r="J37" s="2"/>
    </row>
    <row r="38" spans="1:10">
      <c r="A38" s="18" t="s">
        <v>9</v>
      </c>
      <c r="B38" s="17" t="s">
        <v>8</v>
      </c>
      <c r="C38" s="16">
        <f>'[12]台灣--大陸'!D38+[12]自大陸進口試算!C35</f>
        <v>83745</v>
      </c>
      <c r="D38" s="16">
        <v>65185</v>
      </c>
      <c r="E38" s="59">
        <f t="shared" si="4"/>
        <v>0.2847280816138682</v>
      </c>
      <c r="F38" s="16">
        <f>'[12]台灣--大陸'!G38+[12]自大陸進口試算!F35</f>
        <v>1067410</v>
      </c>
      <c r="G38" s="16">
        <v>867855</v>
      </c>
      <c r="H38" s="59">
        <f t="shared" si="5"/>
        <v>0.22994048544975831</v>
      </c>
      <c r="I38" s="2"/>
      <c r="J38" s="2"/>
    </row>
    <row r="39" spans="1:10">
      <c r="A39" s="18" t="s">
        <v>7</v>
      </c>
      <c r="B39" s="17" t="s">
        <v>6</v>
      </c>
      <c r="C39" s="16">
        <f>'[12]台灣--大陸'!D39+[12]自大陸進口試算!C36</f>
        <v>71076</v>
      </c>
      <c r="D39" s="16">
        <v>79160</v>
      </c>
      <c r="E39" s="60">
        <f t="shared" si="4"/>
        <v>-0.10212228398180899</v>
      </c>
      <c r="F39" s="16">
        <f>'[12]台灣--大陸'!G39+[12]自大陸進口試算!F36</f>
        <v>806403</v>
      </c>
      <c r="G39" s="16">
        <v>775227</v>
      </c>
      <c r="H39" s="59">
        <f t="shared" si="5"/>
        <v>4.0215317577948134E-2</v>
      </c>
      <c r="I39" s="2"/>
      <c r="J39" s="2"/>
    </row>
    <row r="40" spans="1:10">
      <c r="A40" s="18" t="s">
        <v>5</v>
      </c>
      <c r="B40" s="17" t="s">
        <v>4</v>
      </c>
      <c r="C40" s="16">
        <f>'[12]台灣--大陸'!D40+[12]自大陸進口試算!C37</f>
        <v>123987</v>
      </c>
      <c r="D40" s="16">
        <v>144270</v>
      </c>
      <c r="E40" s="60">
        <f t="shared" si="4"/>
        <v>-0.14059055936785195</v>
      </c>
      <c r="F40" s="16">
        <f>'[12]台灣--大陸'!G40+[12]自大陸進口試算!F37</f>
        <v>574112</v>
      </c>
      <c r="G40" s="16">
        <v>584070</v>
      </c>
      <c r="H40" s="60">
        <f t="shared" si="5"/>
        <v>-1.7049326279384321E-2</v>
      </c>
      <c r="I40" s="2"/>
      <c r="J40" s="2"/>
    </row>
    <row r="41" spans="1:10">
      <c r="A41" s="18" t="s">
        <v>3</v>
      </c>
      <c r="B41" s="17" t="s">
        <v>2</v>
      </c>
      <c r="C41" s="16">
        <f>'[12]台灣--大陸'!D41+[12]自大陸進口試算!C38</f>
        <v>48578</v>
      </c>
      <c r="D41" s="16">
        <v>27848</v>
      </c>
      <c r="E41" s="59">
        <f t="shared" si="4"/>
        <v>0.74439816144785986</v>
      </c>
      <c r="F41" s="16">
        <f>'[12]台灣--大陸'!G41+[12]自大陸進口試算!F38</f>
        <v>201484</v>
      </c>
      <c r="G41" s="16">
        <v>147820</v>
      </c>
      <c r="H41" s="59">
        <f t="shared" si="5"/>
        <v>0.36303612501691246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2369845</v>
      </c>
      <c r="D42" s="58">
        <f>SUM(D20:D41)</f>
        <v>2332914</v>
      </c>
      <c r="E42" s="57">
        <f t="shared" si="4"/>
        <v>1.5830416380543819E-2</v>
      </c>
      <c r="F42" s="58">
        <f>SUM(F20:F41)</f>
        <v>47129686</v>
      </c>
      <c r="G42" s="58">
        <f>SUM(G20:G41)</f>
        <v>34665112</v>
      </c>
      <c r="H42" s="57">
        <f t="shared" si="5"/>
        <v>0.3595711446136392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3BD3-886A-4EFA-87B9-B78EF64C0B7F}">
  <sheetPr>
    <tabColor rgb="FF7030A0"/>
  </sheetPr>
  <dimension ref="A1:J44"/>
  <sheetViews>
    <sheetView topLeftCell="A7" workbookViewId="0">
      <selection activeCell="J20" sqref="J20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5.5" style="2" customWidth="1"/>
    <col min="7" max="7" width="15.25" style="2" customWidth="1"/>
    <col min="8" max="8" width="14.125" style="2" customWidth="1"/>
    <col min="9" max="9" width="17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5.5" style="1" customWidth="1"/>
    <col min="263" max="263" width="15.25" style="1" customWidth="1"/>
    <col min="264" max="264" width="14.125" style="1" customWidth="1"/>
    <col min="265" max="265" width="17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5.5" style="1" customWidth="1"/>
    <col min="519" max="519" width="15.25" style="1" customWidth="1"/>
    <col min="520" max="520" width="14.125" style="1" customWidth="1"/>
    <col min="521" max="521" width="17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5.5" style="1" customWidth="1"/>
    <col min="775" max="775" width="15.25" style="1" customWidth="1"/>
    <col min="776" max="776" width="14.125" style="1" customWidth="1"/>
    <col min="777" max="777" width="17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5.5" style="1" customWidth="1"/>
    <col min="1031" max="1031" width="15.25" style="1" customWidth="1"/>
    <col min="1032" max="1032" width="14.125" style="1" customWidth="1"/>
    <col min="1033" max="1033" width="17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5.5" style="1" customWidth="1"/>
    <col min="1287" max="1287" width="15.25" style="1" customWidth="1"/>
    <col min="1288" max="1288" width="14.125" style="1" customWidth="1"/>
    <col min="1289" max="1289" width="17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5.5" style="1" customWidth="1"/>
    <col min="1543" max="1543" width="15.25" style="1" customWidth="1"/>
    <col min="1544" max="1544" width="14.125" style="1" customWidth="1"/>
    <col min="1545" max="1545" width="17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5.5" style="1" customWidth="1"/>
    <col min="1799" max="1799" width="15.25" style="1" customWidth="1"/>
    <col min="1800" max="1800" width="14.125" style="1" customWidth="1"/>
    <col min="1801" max="1801" width="17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5.5" style="1" customWidth="1"/>
    <col min="2055" max="2055" width="15.25" style="1" customWidth="1"/>
    <col min="2056" max="2056" width="14.125" style="1" customWidth="1"/>
    <col min="2057" max="2057" width="17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5.5" style="1" customWidth="1"/>
    <col min="2311" max="2311" width="15.25" style="1" customWidth="1"/>
    <col min="2312" max="2312" width="14.125" style="1" customWidth="1"/>
    <col min="2313" max="2313" width="17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5.5" style="1" customWidth="1"/>
    <col min="2567" max="2567" width="15.25" style="1" customWidth="1"/>
    <col min="2568" max="2568" width="14.125" style="1" customWidth="1"/>
    <col min="2569" max="2569" width="17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5.5" style="1" customWidth="1"/>
    <col min="2823" max="2823" width="15.25" style="1" customWidth="1"/>
    <col min="2824" max="2824" width="14.125" style="1" customWidth="1"/>
    <col min="2825" max="2825" width="17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5.5" style="1" customWidth="1"/>
    <col min="3079" max="3079" width="15.25" style="1" customWidth="1"/>
    <col min="3080" max="3080" width="14.125" style="1" customWidth="1"/>
    <col min="3081" max="3081" width="17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5.5" style="1" customWidth="1"/>
    <col min="3335" max="3335" width="15.25" style="1" customWidth="1"/>
    <col min="3336" max="3336" width="14.125" style="1" customWidth="1"/>
    <col min="3337" max="3337" width="17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5.5" style="1" customWidth="1"/>
    <col min="3591" max="3591" width="15.25" style="1" customWidth="1"/>
    <col min="3592" max="3592" width="14.125" style="1" customWidth="1"/>
    <col min="3593" max="3593" width="17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5.5" style="1" customWidth="1"/>
    <col min="3847" max="3847" width="15.25" style="1" customWidth="1"/>
    <col min="3848" max="3848" width="14.125" style="1" customWidth="1"/>
    <col min="3849" max="3849" width="17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5.5" style="1" customWidth="1"/>
    <col min="4103" max="4103" width="15.25" style="1" customWidth="1"/>
    <col min="4104" max="4104" width="14.125" style="1" customWidth="1"/>
    <col min="4105" max="4105" width="17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5.5" style="1" customWidth="1"/>
    <col min="4359" max="4359" width="15.25" style="1" customWidth="1"/>
    <col min="4360" max="4360" width="14.125" style="1" customWidth="1"/>
    <col min="4361" max="4361" width="17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5.5" style="1" customWidth="1"/>
    <col min="4615" max="4615" width="15.25" style="1" customWidth="1"/>
    <col min="4616" max="4616" width="14.125" style="1" customWidth="1"/>
    <col min="4617" max="4617" width="17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5.5" style="1" customWidth="1"/>
    <col min="4871" max="4871" width="15.25" style="1" customWidth="1"/>
    <col min="4872" max="4872" width="14.125" style="1" customWidth="1"/>
    <col min="4873" max="4873" width="17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5.5" style="1" customWidth="1"/>
    <col min="5127" max="5127" width="15.25" style="1" customWidth="1"/>
    <col min="5128" max="5128" width="14.125" style="1" customWidth="1"/>
    <col min="5129" max="5129" width="17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5.5" style="1" customWidth="1"/>
    <col min="5383" max="5383" width="15.25" style="1" customWidth="1"/>
    <col min="5384" max="5384" width="14.125" style="1" customWidth="1"/>
    <col min="5385" max="5385" width="17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5.5" style="1" customWidth="1"/>
    <col min="5639" max="5639" width="15.25" style="1" customWidth="1"/>
    <col min="5640" max="5640" width="14.125" style="1" customWidth="1"/>
    <col min="5641" max="5641" width="17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5.5" style="1" customWidth="1"/>
    <col min="5895" max="5895" width="15.25" style="1" customWidth="1"/>
    <col min="5896" max="5896" width="14.125" style="1" customWidth="1"/>
    <col min="5897" max="5897" width="17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5.5" style="1" customWidth="1"/>
    <col min="6151" max="6151" width="15.25" style="1" customWidth="1"/>
    <col min="6152" max="6152" width="14.125" style="1" customWidth="1"/>
    <col min="6153" max="6153" width="17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5.5" style="1" customWidth="1"/>
    <col min="6407" max="6407" width="15.25" style="1" customWidth="1"/>
    <col min="6408" max="6408" width="14.125" style="1" customWidth="1"/>
    <col min="6409" max="6409" width="17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5.5" style="1" customWidth="1"/>
    <col min="6663" max="6663" width="15.25" style="1" customWidth="1"/>
    <col min="6664" max="6664" width="14.125" style="1" customWidth="1"/>
    <col min="6665" max="6665" width="17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5.5" style="1" customWidth="1"/>
    <col min="6919" max="6919" width="15.25" style="1" customWidth="1"/>
    <col min="6920" max="6920" width="14.125" style="1" customWidth="1"/>
    <col min="6921" max="6921" width="17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5.5" style="1" customWidth="1"/>
    <col min="7175" max="7175" width="15.25" style="1" customWidth="1"/>
    <col min="7176" max="7176" width="14.125" style="1" customWidth="1"/>
    <col min="7177" max="7177" width="17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5.5" style="1" customWidth="1"/>
    <col min="7431" max="7431" width="15.25" style="1" customWidth="1"/>
    <col min="7432" max="7432" width="14.125" style="1" customWidth="1"/>
    <col min="7433" max="7433" width="17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5.5" style="1" customWidth="1"/>
    <col min="7687" max="7687" width="15.25" style="1" customWidth="1"/>
    <col min="7688" max="7688" width="14.125" style="1" customWidth="1"/>
    <col min="7689" max="7689" width="17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5.5" style="1" customWidth="1"/>
    <col min="7943" max="7943" width="15.25" style="1" customWidth="1"/>
    <col min="7944" max="7944" width="14.125" style="1" customWidth="1"/>
    <col min="7945" max="7945" width="17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5.5" style="1" customWidth="1"/>
    <col min="8199" max="8199" width="15.25" style="1" customWidth="1"/>
    <col min="8200" max="8200" width="14.125" style="1" customWidth="1"/>
    <col min="8201" max="8201" width="17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5.5" style="1" customWidth="1"/>
    <col min="8455" max="8455" width="15.25" style="1" customWidth="1"/>
    <col min="8456" max="8456" width="14.125" style="1" customWidth="1"/>
    <col min="8457" max="8457" width="17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5.5" style="1" customWidth="1"/>
    <col min="8711" max="8711" width="15.25" style="1" customWidth="1"/>
    <col min="8712" max="8712" width="14.125" style="1" customWidth="1"/>
    <col min="8713" max="8713" width="17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5.5" style="1" customWidth="1"/>
    <col min="8967" max="8967" width="15.25" style="1" customWidth="1"/>
    <col min="8968" max="8968" width="14.125" style="1" customWidth="1"/>
    <col min="8969" max="8969" width="17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5.5" style="1" customWidth="1"/>
    <col min="9223" max="9223" width="15.25" style="1" customWidth="1"/>
    <col min="9224" max="9224" width="14.125" style="1" customWidth="1"/>
    <col min="9225" max="9225" width="17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5.5" style="1" customWidth="1"/>
    <col min="9479" max="9479" width="15.25" style="1" customWidth="1"/>
    <col min="9480" max="9480" width="14.125" style="1" customWidth="1"/>
    <col min="9481" max="9481" width="17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5.5" style="1" customWidth="1"/>
    <col min="9735" max="9735" width="15.25" style="1" customWidth="1"/>
    <col min="9736" max="9736" width="14.125" style="1" customWidth="1"/>
    <col min="9737" max="9737" width="17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5.5" style="1" customWidth="1"/>
    <col min="9991" max="9991" width="15.25" style="1" customWidth="1"/>
    <col min="9992" max="9992" width="14.125" style="1" customWidth="1"/>
    <col min="9993" max="9993" width="17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5.5" style="1" customWidth="1"/>
    <col min="10247" max="10247" width="15.25" style="1" customWidth="1"/>
    <col min="10248" max="10248" width="14.125" style="1" customWidth="1"/>
    <col min="10249" max="10249" width="17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5.5" style="1" customWidth="1"/>
    <col min="10503" max="10503" width="15.25" style="1" customWidth="1"/>
    <col min="10504" max="10504" width="14.125" style="1" customWidth="1"/>
    <col min="10505" max="10505" width="17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5.5" style="1" customWidth="1"/>
    <col min="10759" max="10759" width="15.25" style="1" customWidth="1"/>
    <col min="10760" max="10760" width="14.125" style="1" customWidth="1"/>
    <col min="10761" max="10761" width="17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5.5" style="1" customWidth="1"/>
    <col min="11015" max="11015" width="15.25" style="1" customWidth="1"/>
    <col min="11016" max="11016" width="14.125" style="1" customWidth="1"/>
    <col min="11017" max="11017" width="17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5.5" style="1" customWidth="1"/>
    <col min="11271" max="11271" width="15.25" style="1" customWidth="1"/>
    <col min="11272" max="11272" width="14.125" style="1" customWidth="1"/>
    <col min="11273" max="11273" width="17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5.5" style="1" customWidth="1"/>
    <col min="11527" max="11527" width="15.25" style="1" customWidth="1"/>
    <col min="11528" max="11528" width="14.125" style="1" customWidth="1"/>
    <col min="11529" max="11529" width="17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5.5" style="1" customWidth="1"/>
    <col min="11783" max="11783" width="15.25" style="1" customWidth="1"/>
    <col min="11784" max="11784" width="14.125" style="1" customWidth="1"/>
    <col min="11785" max="11785" width="17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5.5" style="1" customWidth="1"/>
    <col min="12039" max="12039" width="15.25" style="1" customWidth="1"/>
    <col min="12040" max="12040" width="14.125" style="1" customWidth="1"/>
    <col min="12041" max="12041" width="17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5.5" style="1" customWidth="1"/>
    <col min="12295" max="12295" width="15.25" style="1" customWidth="1"/>
    <col min="12296" max="12296" width="14.125" style="1" customWidth="1"/>
    <col min="12297" max="12297" width="17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5.5" style="1" customWidth="1"/>
    <col min="12551" max="12551" width="15.25" style="1" customWidth="1"/>
    <col min="12552" max="12552" width="14.125" style="1" customWidth="1"/>
    <col min="12553" max="12553" width="17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5.5" style="1" customWidth="1"/>
    <col min="12807" max="12807" width="15.25" style="1" customWidth="1"/>
    <col min="12808" max="12808" width="14.125" style="1" customWidth="1"/>
    <col min="12809" max="12809" width="17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5.5" style="1" customWidth="1"/>
    <col min="13063" max="13063" width="15.25" style="1" customWidth="1"/>
    <col min="13064" max="13064" width="14.125" style="1" customWidth="1"/>
    <col min="13065" max="13065" width="17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5.5" style="1" customWidth="1"/>
    <col min="13319" max="13319" width="15.25" style="1" customWidth="1"/>
    <col min="13320" max="13320" width="14.125" style="1" customWidth="1"/>
    <col min="13321" max="13321" width="17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5.5" style="1" customWidth="1"/>
    <col min="13575" max="13575" width="15.25" style="1" customWidth="1"/>
    <col min="13576" max="13576" width="14.125" style="1" customWidth="1"/>
    <col min="13577" max="13577" width="17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5.5" style="1" customWidth="1"/>
    <col min="13831" max="13831" width="15.25" style="1" customWidth="1"/>
    <col min="13832" max="13832" width="14.125" style="1" customWidth="1"/>
    <col min="13833" max="13833" width="17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5.5" style="1" customWidth="1"/>
    <col min="14087" max="14087" width="15.25" style="1" customWidth="1"/>
    <col min="14088" max="14088" width="14.125" style="1" customWidth="1"/>
    <col min="14089" max="14089" width="17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5.5" style="1" customWidth="1"/>
    <col min="14343" max="14343" width="15.25" style="1" customWidth="1"/>
    <col min="14344" max="14344" width="14.125" style="1" customWidth="1"/>
    <col min="14345" max="14345" width="17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5.5" style="1" customWidth="1"/>
    <col min="14599" max="14599" width="15.25" style="1" customWidth="1"/>
    <col min="14600" max="14600" width="14.125" style="1" customWidth="1"/>
    <col min="14601" max="14601" width="17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5.5" style="1" customWidth="1"/>
    <col min="14855" max="14855" width="15.25" style="1" customWidth="1"/>
    <col min="14856" max="14856" width="14.125" style="1" customWidth="1"/>
    <col min="14857" max="14857" width="17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5.5" style="1" customWidth="1"/>
    <col min="15111" max="15111" width="15.25" style="1" customWidth="1"/>
    <col min="15112" max="15112" width="14.125" style="1" customWidth="1"/>
    <col min="15113" max="15113" width="17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5.5" style="1" customWidth="1"/>
    <col min="15367" max="15367" width="15.25" style="1" customWidth="1"/>
    <col min="15368" max="15368" width="14.125" style="1" customWidth="1"/>
    <col min="15369" max="15369" width="17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5.5" style="1" customWidth="1"/>
    <col min="15623" max="15623" width="15.25" style="1" customWidth="1"/>
    <col min="15624" max="15624" width="14.125" style="1" customWidth="1"/>
    <col min="15625" max="15625" width="17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5.5" style="1" customWidth="1"/>
    <col min="15879" max="15879" width="15.25" style="1" customWidth="1"/>
    <col min="15880" max="15880" width="14.125" style="1" customWidth="1"/>
    <col min="15881" max="15881" width="17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5.5" style="1" customWidth="1"/>
    <col min="16135" max="16135" width="15.25" style="1" customWidth="1"/>
    <col min="16136" max="16136" width="14.125" style="1" customWidth="1"/>
    <col min="16137" max="16137" width="17" style="1" customWidth="1"/>
    <col min="16138" max="16138" width="11.75" style="1" customWidth="1"/>
    <col min="16139" max="16384" width="9" style="1"/>
  </cols>
  <sheetData>
    <row r="1" spans="1:10" ht="19.5">
      <c r="A1" s="83" t="s">
        <v>230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228</v>
      </c>
      <c r="D3" s="32" t="s">
        <v>227</v>
      </c>
      <c r="E3" s="29" t="s">
        <v>51</v>
      </c>
      <c r="F3" s="31" t="s">
        <v>226</v>
      </c>
      <c r="G3" s="30" t="s">
        <v>225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120</v>
      </c>
      <c r="D5" s="16">
        <v>3075</v>
      </c>
      <c r="E5" s="15">
        <f t="shared" ref="E5:E11" si="0">C5-D5</f>
        <v>-2955</v>
      </c>
      <c r="F5" s="16">
        <v>145430</v>
      </c>
      <c r="G5" s="16">
        <v>199557</v>
      </c>
      <c r="H5" s="20">
        <f t="shared" ref="H5:H11" si="1">F5-G5</f>
        <v>-54127</v>
      </c>
      <c r="I5" s="47">
        <f>F5/C5</f>
        <v>1211.9166666666667</v>
      </c>
      <c r="J5" s="47">
        <f>G5/D5</f>
        <v>64.896585365853653</v>
      </c>
    </row>
    <row r="6" spans="1:10">
      <c r="A6" s="53" t="s">
        <v>71</v>
      </c>
      <c r="B6" s="52" t="s">
        <v>70</v>
      </c>
      <c r="C6" s="16">
        <v>0</v>
      </c>
      <c r="D6" s="16">
        <v>3105</v>
      </c>
      <c r="E6" s="15">
        <f t="shared" si="0"/>
        <v>-3105</v>
      </c>
      <c r="F6" s="16">
        <v>0</v>
      </c>
      <c r="G6" s="16">
        <v>165758</v>
      </c>
      <c r="H6" s="20">
        <f t="shared" si="1"/>
        <v>-165758</v>
      </c>
      <c r="I6" s="47">
        <v>0</v>
      </c>
      <c r="J6" s="47">
        <f t="shared" ref="J6:J11" si="2">G6/D6</f>
        <v>53.384219001610305</v>
      </c>
    </row>
    <row r="7" spans="1:10">
      <c r="A7" s="49" t="s">
        <v>69</v>
      </c>
      <c r="B7" s="51" t="s">
        <v>68</v>
      </c>
      <c r="C7" s="16">
        <v>0</v>
      </c>
      <c r="D7" s="16">
        <v>2439</v>
      </c>
      <c r="E7" s="15">
        <f t="shared" si="0"/>
        <v>-2439</v>
      </c>
      <c r="F7" s="16">
        <v>0</v>
      </c>
      <c r="G7" s="16">
        <v>127451</v>
      </c>
      <c r="H7" s="20">
        <f t="shared" si="1"/>
        <v>-127451</v>
      </c>
      <c r="I7" s="47">
        <v>0</v>
      </c>
      <c r="J7" s="47">
        <f t="shared" si="2"/>
        <v>52.255432554325544</v>
      </c>
    </row>
    <row r="8" spans="1:10">
      <c r="A8" s="49" t="s">
        <v>67</v>
      </c>
      <c r="B8" s="51" t="s">
        <v>66</v>
      </c>
      <c r="C8" s="16">
        <v>1</v>
      </c>
      <c r="D8" s="16">
        <v>4466</v>
      </c>
      <c r="E8" s="15">
        <f t="shared" si="0"/>
        <v>-4465</v>
      </c>
      <c r="F8" s="16">
        <v>807</v>
      </c>
      <c r="G8" s="16">
        <v>372783</v>
      </c>
      <c r="H8" s="15">
        <f t="shared" si="1"/>
        <v>-371976</v>
      </c>
      <c r="I8" s="47">
        <f>F8/C8</f>
        <v>807</v>
      </c>
      <c r="J8" s="47">
        <f t="shared" si="2"/>
        <v>83.471339005821761</v>
      </c>
    </row>
    <row r="9" spans="1:10">
      <c r="A9" s="49" t="s">
        <v>65</v>
      </c>
      <c r="B9" s="51" t="s">
        <v>64</v>
      </c>
      <c r="C9" s="16">
        <v>218</v>
      </c>
      <c r="D9" s="16">
        <v>2296</v>
      </c>
      <c r="E9" s="20">
        <f t="shared" si="0"/>
        <v>-2078</v>
      </c>
      <c r="F9" s="16">
        <v>235773</v>
      </c>
      <c r="G9" s="16">
        <v>181329</v>
      </c>
      <c r="H9" s="48">
        <f t="shared" si="1"/>
        <v>54444</v>
      </c>
      <c r="I9" s="47">
        <f>F9/C9</f>
        <v>1081.5275229357799</v>
      </c>
      <c r="J9" s="47">
        <f t="shared" si="2"/>
        <v>78.976045296167243</v>
      </c>
    </row>
    <row r="10" spans="1:10">
      <c r="A10" s="49" t="s">
        <v>63</v>
      </c>
      <c r="B10" s="51" t="s">
        <v>62</v>
      </c>
      <c r="C10" s="16">
        <v>1177</v>
      </c>
      <c r="D10" s="16">
        <v>1479</v>
      </c>
      <c r="E10" s="20">
        <f t="shared" si="0"/>
        <v>-302</v>
      </c>
      <c r="F10" s="16">
        <v>1300931</v>
      </c>
      <c r="G10" s="16">
        <v>122864</v>
      </c>
      <c r="H10" s="48">
        <f t="shared" si="1"/>
        <v>1178067</v>
      </c>
      <c r="I10" s="47">
        <f>F10/C10</f>
        <v>1105.2939677145284</v>
      </c>
      <c r="J10" s="47">
        <f t="shared" si="2"/>
        <v>83.072346179851252</v>
      </c>
    </row>
    <row r="11" spans="1:10" ht="17.25" thickBot="1">
      <c r="A11" s="46" t="s">
        <v>61</v>
      </c>
      <c r="B11" s="50" t="s">
        <v>60</v>
      </c>
      <c r="C11" s="43">
        <f>SUM(C5:C10)</f>
        <v>1516</v>
      </c>
      <c r="D11" s="43">
        <f>SUM(D5:D10)</f>
        <v>16860</v>
      </c>
      <c r="E11" s="44">
        <f t="shared" si="0"/>
        <v>-15344</v>
      </c>
      <c r="F11" s="43">
        <f>SUM(F5:F10)</f>
        <v>1682941</v>
      </c>
      <c r="G11" s="43">
        <f>SUM(G5:G10)</f>
        <v>1169742</v>
      </c>
      <c r="H11" s="43">
        <f t="shared" si="1"/>
        <v>513199</v>
      </c>
      <c r="I11" s="42">
        <f>F11/C11</f>
        <v>1110.1193931398416</v>
      </c>
      <c r="J11" s="42">
        <f t="shared" si="2"/>
        <v>69.379715302491107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137</v>
      </c>
      <c r="D13" s="16">
        <v>574</v>
      </c>
      <c r="E13" s="15">
        <f>C13-D13</f>
        <v>-437</v>
      </c>
      <c r="F13" s="16">
        <v>84913</v>
      </c>
      <c r="G13" s="16">
        <v>101821</v>
      </c>
      <c r="H13" s="48">
        <v>157</v>
      </c>
      <c r="I13" s="47">
        <f>F13/C13</f>
        <v>619.80291970802921</v>
      </c>
      <c r="J13" s="47">
        <f>G13/D13</f>
        <v>177.38850174216029</v>
      </c>
    </row>
    <row r="14" spans="1:10" ht="17.25" thickBot="1">
      <c r="A14" s="46" t="s">
        <v>1</v>
      </c>
      <c r="B14" s="45" t="s">
        <v>57</v>
      </c>
      <c r="C14" s="43">
        <f>C11+C13</f>
        <v>1653</v>
      </c>
      <c r="D14" s="43">
        <f>D11+D13</f>
        <v>17434</v>
      </c>
      <c r="E14" s="44">
        <f>C14-D14</f>
        <v>-15781</v>
      </c>
      <c r="F14" s="43">
        <f>F11+F13</f>
        <v>1767854</v>
      </c>
      <c r="G14" s="43">
        <f>G11+G13</f>
        <v>1271563</v>
      </c>
      <c r="H14" s="43">
        <f>F14-G14</f>
        <v>496291</v>
      </c>
      <c r="I14" s="42">
        <f>F14/C14</f>
        <v>1069.482153660012</v>
      </c>
      <c r="J14" s="42">
        <f>G14/D14</f>
        <v>72.935815073993339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229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228</v>
      </c>
      <c r="D18" s="32" t="s">
        <v>227</v>
      </c>
      <c r="E18" s="29" t="s">
        <v>51</v>
      </c>
      <c r="F18" s="31" t="s">
        <v>226</v>
      </c>
      <c r="G18" s="30" t="s">
        <v>225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886</v>
      </c>
      <c r="D20" s="16">
        <v>3680</v>
      </c>
      <c r="E20" s="20">
        <f t="shared" ref="E20:E42" si="3">C20-D20</f>
        <v>-2794</v>
      </c>
      <c r="F20" s="16">
        <v>68396</v>
      </c>
      <c r="G20" s="16">
        <v>100797</v>
      </c>
      <c r="H20" s="15">
        <f t="shared" ref="H20:H42" si="4">F20-G20</f>
        <v>-32401</v>
      </c>
      <c r="I20" s="2"/>
      <c r="J20" s="2"/>
    </row>
    <row r="21" spans="1:10">
      <c r="A21" s="18" t="s">
        <v>43</v>
      </c>
      <c r="B21" s="17" t="s">
        <v>42</v>
      </c>
      <c r="C21" s="16">
        <v>20</v>
      </c>
      <c r="D21" s="16">
        <v>1669</v>
      </c>
      <c r="E21" s="20">
        <f t="shared" si="3"/>
        <v>-1649</v>
      </c>
      <c r="F21" s="16">
        <v>2038</v>
      </c>
      <c r="G21" s="16">
        <v>67660</v>
      </c>
      <c r="H21" s="15">
        <f t="shared" si="4"/>
        <v>-65622</v>
      </c>
      <c r="I21" s="2"/>
      <c r="J21" s="2"/>
    </row>
    <row r="22" spans="1:10">
      <c r="A22" s="18" t="s">
        <v>41</v>
      </c>
      <c r="B22" s="17" t="s">
        <v>40</v>
      </c>
      <c r="C22" s="16">
        <v>125121</v>
      </c>
      <c r="D22" s="16">
        <v>665840</v>
      </c>
      <c r="E22" s="20">
        <f t="shared" si="3"/>
        <v>-540719</v>
      </c>
      <c r="F22" s="16">
        <v>3030864</v>
      </c>
      <c r="G22" s="16">
        <v>26868945</v>
      </c>
      <c r="H22" s="15">
        <f t="shared" si="4"/>
        <v>-23838081</v>
      </c>
      <c r="I22" s="2"/>
      <c r="J22" s="2"/>
    </row>
    <row r="23" spans="1:10">
      <c r="A23" s="18" t="s">
        <v>39</v>
      </c>
      <c r="B23" s="17" t="s">
        <v>38</v>
      </c>
      <c r="C23" s="16">
        <v>33441</v>
      </c>
      <c r="D23" s="16">
        <v>94936</v>
      </c>
      <c r="E23" s="20">
        <f t="shared" si="3"/>
        <v>-61495</v>
      </c>
      <c r="F23" s="16">
        <v>395311</v>
      </c>
      <c r="G23" s="16">
        <v>3773030</v>
      </c>
      <c r="H23" s="15">
        <f t="shared" si="4"/>
        <v>-3377719</v>
      </c>
      <c r="I23" s="2"/>
      <c r="J23" s="2"/>
    </row>
    <row r="24" spans="1:10">
      <c r="A24" s="18" t="s">
        <v>37</v>
      </c>
      <c r="B24" s="17" t="s">
        <v>36</v>
      </c>
      <c r="C24" s="16">
        <v>5836</v>
      </c>
      <c r="D24" s="16">
        <v>4807</v>
      </c>
      <c r="E24" s="16">
        <f t="shared" si="3"/>
        <v>1029</v>
      </c>
      <c r="F24" s="16">
        <v>73380</v>
      </c>
      <c r="G24" s="16">
        <v>32882</v>
      </c>
      <c r="H24" s="16">
        <f t="shared" si="4"/>
        <v>40498</v>
      </c>
      <c r="I24" s="2"/>
      <c r="J24" s="2"/>
    </row>
    <row r="25" spans="1:10">
      <c r="A25" s="18" t="s">
        <v>35</v>
      </c>
      <c r="B25" s="17" t="s">
        <v>34</v>
      </c>
      <c r="C25" s="16">
        <v>539</v>
      </c>
      <c r="D25" s="16">
        <v>30262</v>
      </c>
      <c r="E25" s="20">
        <f t="shared" si="3"/>
        <v>-29723</v>
      </c>
      <c r="F25" s="16">
        <v>65992</v>
      </c>
      <c r="G25" s="16">
        <v>194263</v>
      </c>
      <c r="H25" s="20">
        <f t="shared" si="4"/>
        <v>-128271</v>
      </c>
      <c r="I25" s="2"/>
      <c r="J25" s="2"/>
    </row>
    <row r="26" spans="1:10">
      <c r="A26" s="18" t="s">
        <v>33</v>
      </c>
      <c r="B26" s="17" t="s">
        <v>32</v>
      </c>
      <c r="C26" s="16">
        <v>5998</v>
      </c>
      <c r="D26" s="16">
        <v>73594</v>
      </c>
      <c r="E26" s="20">
        <f t="shared" si="3"/>
        <v>-67596</v>
      </c>
      <c r="F26" s="16">
        <v>408941</v>
      </c>
      <c r="G26" s="16">
        <v>760816</v>
      </c>
      <c r="H26" s="20">
        <f t="shared" si="4"/>
        <v>-351875</v>
      </c>
      <c r="I26" s="2"/>
      <c r="J26" s="2"/>
    </row>
    <row r="27" spans="1:10">
      <c r="A27" s="18" t="s">
        <v>31</v>
      </c>
      <c r="B27" s="17" t="s">
        <v>30</v>
      </c>
      <c r="C27" s="16">
        <v>11785</v>
      </c>
      <c r="D27" s="16">
        <v>26397</v>
      </c>
      <c r="E27" s="20">
        <f t="shared" si="3"/>
        <v>-14612</v>
      </c>
      <c r="F27" s="16">
        <v>324663</v>
      </c>
      <c r="G27" s="16">
        <v>363727</v>
      </c>
      <c r="H27" s="20">
        <f t="shared" si="4"/>
        <v>-39064</v>
      </c>
      <c r="I27" s="2"/>
      <c r="J27" s="2"/>
    </row>
    <row r="28" spans="1:10">
      <c r="A28" s="18" t="s">
        <v>29</v>
      </c>
      <c r="B28" s="17" t="s">
        <v>28</v>
      </c>
      <c r="C28" s="16">
        <v>0</v>
      </c>
      <c r="D28" s="16">
        <v>1915</v>
      </c>
      <c r="E28" s="20">
        <f t="shared" si="3"/>
        <v>-1915</v>
      </c>
      <c r="F28" s="16">
        <v>0</v>
      </c>
      <c r="G28" s="16">
        <v>19246</v>
      </c>
      <c r="H28" s="20">
        <f t="shared" si="4"/>
        <v>-19246</v>
      </c>
      <c r="I28" s="2"/>
      <c r="J28" s="2"/>
    </row>
    <row r="29" spans="1:10">
      <c r="A29" s="18" t="s">
        <v>27</v>
      </c>
      <c r="B29" s="17" t="s">
        <v>26</v>
      </c>
      <c r="C29" s="16">
        <v>83296</v>
      </c>
      <c r="D29" s="16">
        <v>156551</v>
      </c>
      <c r="E29" s="20">
        <f t="shared" si="3"/>
        <v>-73255</v>
      </c>
      <c r="F29" s="16">
        <v>2009387</v>
      </c>
      <c r="G29" s="16">
        <v>1476605</v>
      </c>
      <c r="H29" s="19">
        <f t="shared" si="4"/>
        <v>532782</v>
      </c>
      <c r="I29" s="2"/>
      <c r="J29" s="2"/>
    </row>
    <row r="30" spans="1:10">
      <c r="A30" s="18" t="s">
        <v>25</v>
      </c>
      <c r="B30" s="17" t="s">
        <v>24</v>
      </c>
      <c r="C30" s="16">
        <v>989</v>
      </c>
      <c r="D30" s="16">
        <v>118876</v>
      </c>
      <c r="E30" s="20">
        <f t="shared" si="3"/>
        <v>-117887</v>
      </c>
      <c r="F30" s="16">
        <v>65788</v>
      </c>
      <c r="G30" s="16">
        <v>1319934</v>
      </c>
      <c r="H30" s="20">
        <f t="shared" si="4"/>
        <v>-1254146</v>
      </c>
      <c r="I30" s="2"/>
      <c r="J30" s="2"/>
    </row>
    <row r="31" spans="1:10">
      <c r="A31" s="18" t="s">
        <v>23</v>
      </c>
      <c r="B31" s="17" t="s">
        <v>22</v>
      </c>
      <c r="C31" s="16">
        <v>36720</v>
      </c>
      <c r="D31" s="16">
        <v>43483</v>
      </c>
      <c r="E31" s="20">
        <f t="shared" si="3"/>
        <v>-6763</v>
      </c>
      <c r="F31" s="16">
        <v>209416</v>
      </c>
      <c r="G31" s="16">
        <v>187539</v>
      </c>
      <c r="H31" s="16">
        <f t="shared" si="4"/>
        <v>21877</v>
      </c>
      <c r="I31" s="2"/>
      <c r="J31" s="2"/>
    </row>
    <row r="32" spans="1:10">
      <c r="A32" s="18" t="s">
        <v>21</v>
      </c>
      <c r="B32" s="17" t="s">
        <v>20</v>
      </c>
      <c r="C32" s="16">
        <v>41878</v>
      </c>
      <c r="D32" s="16">
        <v>160836</v>
      </c>
      <c r="E32" s="20">
        <f t="shared" si="3"/>
        <v>-118958</v>
      </c>
      <c r="F32" s="16">
        <v>1036920</v>
      </c>
      <c r="G32" s="16">
        <v>922413</v>
      </c>
      <c r="H32" s="16">
        <f t="shared" si="4"/>
        <v>114507</v>
      </c>
      <c r="I32" s="2"/>
      <c r="J32" s="2"/>
    </row>
    <row r="33" spans="1:10">
      <c r="A33" s="18" t="s">
        <v>19</v>
      </c>
      <c r="B33" s="17" t="s">
        <v>18</v>
      </c>
      <c r="C33" s="16">
        <v>10518</v>
      </c>
      <c r="D33" s="16">
        <v>254851</v>
      </c>
      <c r="E33" s="20">
        <f t="shared" si="3"/>
        <v>-244333</v>
      </c>
      <c r="F33" s="16">
        <v>176944</v>
      </c>
      <c r="G33" s="16">
        <v>778819</v>
      </c>
      <c r="H33" s="20">
        <f t="shared" si="4"/>
        <v>-601875</v>
      </c>
      <c r="I33" s="2"/>
      <c r="J33" s="2"/>
    </row>
    <row r="34" spans="1:10">
      <c r="A34" s="18" t="s">
        <v>17</v>
      </c>
      <c r="B34" s="17" t="s">
        <v>16</v>
      </c>
      <c r="C34" s="16">
        <v>5483</v>
      </c>
      <c r="D34" s="16">
        <v>23303</v>
      </c>
      <c r="E34" s="20">
        <f t="shared" si="3"/>
        <v>-17820</v>
      </c>
      <c r="F34" s="16">
        <v>602983</v>
      </c>
      <c r="G34" s="16">
        <v>289581</v>
      </c>
      <c r="H34" s="16">
        <f t="shared" si="4"/>
        <v>313402</v>
      </c>
      <c r="I34" s="2"/>
      <c r="J34" s="2"/>
    </row>
    <row r="35" spans="1:10">
      <c r="A35" s="18" t="s">
        <v>15</v>
      </c>
      <c r="B35" s="17" t="s">
        <v>14</v>
      </c>
      <c r="C35" s="16">
        <v>5019</v>
      </c>
      <c r="D35" s="16">
        <v>42303</v>
      </c>
      <c r="E35" s="20">
        <f t="shared" si="3"/>
        <v>-37284</v>
      </c>
      <c r="F35" s="16">
        <v>188528</v>
      </c>
      <c r="G35" s="16">
        <v>143587</v>
      </c>
      <c r="H35" s="16">
        <f t="shared" si="4"/>
        <v>44941</v>
      </c>
      <c r="I35" s="2"/>
      <c r="J35" s="2"/>
    </row>
    <row r="36" spans="1:10">
      <c r="A36" s="18" t="s">
        <v>13</v>
      </c>
      <c r="B36" s="17" t="s">
        <v>12</v>
      </c>
      <c r="C36" s="16">
        <v>508</v>
      </c>
      <c r="D36" s="16">
        <v>4380</v>
      </c>
      <c r="E36" s="20">
        <f t="shared" si="3"/>
        <v>-3872</v>
      </c>
      <c r="F36" s="16">
        <v>16115</v>
      </c>
      <c r="G36" s="16">
        <v>8120</v>
      </c>
      <c r="H36" s="16">
        <f t="shared" si="4"/>
        <v>7995</v>
      </c>
      <c r="I36" s="2"/>
      <c r="J36" s="2"/>
    </row>
    <row r="37" spans="1:10">
      <c r="A37" s="18" t="s">
        <v>11</v>
      </c>
      <c r="B37" s="17" t="s">
        <v>10</v>
      </c>
      <c r="C37" s="16">
        <v>8076</v>
      </c>
      <c r="D37" s="16">
        <v>38201</v>
      </c>
      <c r="E37" s="20">
        <f t="shared" si="3"/>
        <v>-30125</v>
      </c>
      <c r="F37" s="16">
        <v>129449</v>
      </c>
      <c r="G37" s="16">
        <v>465697</v>
      </c>
      <c r="H37" s="20">
        <f t="shared" si="4"/>
        <v>-336248</v>
      </c>
      <c r="I37" s="2"/>
      <c r="J37" s="2"/>
    </row>
    <row r="38" spans="1:10">
      <c r="A38" s="18" t="s">
        <v>9</v>
      </c>
      <c r="B38" s="17" t="s">
        <v>8</v>
      </c>
      <c r="C38" s="16">
        <v>7340</v>
      </c>
      <c r="D38" s="16">
        <v>51730</v>
      </c>
      <c r="E38" s="20">
        <f t="shared" si="3"/>
        <v>-44390</v>
      </c>
      <c r="F38" s="16">
        <v>231508</v>
      </c>
      <c r="G38" s="16">
        <v>716661</v>
      </c>
      <c r="H38" s="20">
        <f t="shared" si="4"/>
        <v>-485153</v>
      </c>
      <c r="I38" s="2"/>
      <c r="J38" s="2"/>
    </row>
    <row r="39" spans="1:10">
      <c r="A39" s="18" t="s">
        <v>7</v>
      </c>
      <c r="B39" s="17" t="s">
        <v>6</v>
      </c>
      <c r="C39" s="16">
        <v>9823</v>
      </c>
      <c r="D39" s="16">
        <v>51925</v>
      </c>
      <c r="E39" s="20">
        <f t="shared" si="3"/>
        <v>-42102</v>
      </c>
      <c r="F39" s="16">
        <v>253024</v>
      </c>
      <c r="G39" s="16">
        <v>916052</v>
      </c>
      <c r="H39" s="20">
        <f t="shared" si="4"/>
        <v>-663028</v>
      </c>
      <c r="I39" s="2"/>
      <c r="J39" s="2"/>
    </row>
    <row r="40" spans="1:10">
      <c r="A40" s="18" t="s">
        <v>5</v>
      </c>
      <c r="B40" s="17" t="s">
        <v>4</v>
      </c>
      <c r="C40" s="16">
        <v>73138</v>
      </c>
      <c r="D40" s="16">
        <v>112909</v>
      </c>
      <c r="E40" s="20">
        <f t="shared" si="3"/>
        <v>-39771</v>
      </c>
      <c r="F40" s="16">
        <v>606674</v>
      </c>
      <c r="G40" s="16">
        <v>601827</v>
      </c>
      <c r="H40" s="16">
        <f t="shared" si="4"/>
        <v>4847</v>
      </c>
      <c r="I40" s="2"/>
      <c r="J40" s="2"/>
    </row>
    <row r="41" spans="1:10">
      <c r="A41" s="18" t="s">
        <v>3</v>
      </c>
      <c r="B41" s="17" t="s">
        <v>2</v>
      </c>
      <c r="C41" s="16">
        <v>9024</v>
      </c>
      <c r="D41" s="16">
        <v>31543</v>
      </c>
      <c r="E41" s="15">
        <f t="shared" si="3"/>
        <v>-22519</v>
      </c>
      <c r="F41" s="16">
        <v>70370</v>
      </c>
      <c r="G41" s="16">
        <v>137129</v>
      </c>
      <c r="H41" s="20">
        <f t="shared" si="4"/>
        <v>-66759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475438</v>
      </c>
      <c r="D42" s="12">
        <f>SUM(D20:D41)</f>
        <v>1993991</v>
      </c>
      <c r="E42" s="11">
        <f t="shared" si="3"/>
        <v>-1518553</v>
      </c>
      <c r="F42" s="12">
        <f>SUM(F20:F41)</f>
        <v>9966691</v>
      </c>
      <c r="G42" s="12">
        <f>SUM(G20:G41)</f>
        <v>40145330</v>
      </c>
      <c r="H42" s="11">
        <f t="shared" si="4"/>
        <v>-30178639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D751-B2E0-423B-A254-DB2CEA55AA7B}">
  <sheetPr>
    <tabColor rgb="FF7030A0"/>
  </sheetPr>
  <dimension ref="A1:K44"/>
  <sheetViews>
    <sheetView topLeftCell="A13" workbookViewId="0">
      <selection activeCell="K20" sqref="K20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7" width="17.7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3" width="17.7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9" width="17.7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5" width="17.7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1" width="17.7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7" width="17.7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3" width="17.7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9" width="17.7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5" width="17.7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1" width="17.7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7" width="17.7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3" width="17.7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9" width="17.7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5" width="17.7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1" width="17.7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7" width="17.7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3" width="17.7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9" width="17.7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5" width="17.7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1" width="17.7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7" width="17.7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3" width="17.7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9" width="17.7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5" width="17.7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1" width="17.7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7" width="17.7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3" width="17.7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9" width="17.7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5" width="17.7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1" width="17.7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7" width="17.7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3" width="17.7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9" width="17.7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5" width="17.7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1" width="17.7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7" width="17.7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3" width="17.7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9" width="17.7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5" width="17.7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1" width="17.7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7" width="17.7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3" width="17.7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9" width="17.7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5" width="17.7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1" width="17.7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7" width="17.7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3" width="17.7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9" width="17.7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5" width="17.7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1" width="17.7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7" width="17.7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3" width="17.7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9" width="17.7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5" width="17.7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1" width="17.7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7" width="17.7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3" width="17.7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9" width="17.7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5" width="17.7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1" width="17.7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7" width="17.7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3" width="17.7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9" width="17.7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5" width="17.7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236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234</v>
      </c>
      <c r="D3" s="33" t="s">
        <v>233</v>
      </c>
      <c r="E3" s="29" t="s">
        <v>83</v>
      </c>
      <c r="F3" s="62" t="s">
        <v>232</v>
      </c>
      <c r="G3" s="62" t="s">
        <v>231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'[2]台灣--大陸'!C5+[2]出口大陸試算!C5</f>
        <v>4437</v>
      </c>
      <c r="D5" s="16">
        <v>3561</v>
      </c>
      <c r="E5" s="59">
        <f t="shared" ref="E5:E11" si="0">(C5-D5)/D5</f>
        <v>0.2459983150800337</v>
      </c>
      <c r="F5" s="16">
        <f>'[2]台灣--大陸'!F5+[2]出口大陸試算!F5</f>
        <v>2116619</v>
      </c>
      <c r="G5" s="16">
        <v>2863333</v>
      </c>
      <c r="H5" s="60">
        <f t="shared" ref="H5:H11" si="1">(F5-G5)/G5</f>
        <v>-0.26078489648252579</v>
      </c>
      <c r="I5" s="47">
        <f t="shared" ref="I5:J11" si="2">F5/C5</f>
        <v>477.03831417624519</v>
      </c>
      <c r="J5" s="47">
        <f t="shared" si="2"/>
        <v>804.08115697837684</v>
      </c>
      <c r="K5" s="60">
        <f t="shared" ref="K5:K11" si="3">(I5-J5)/J5</f>
        <v>-0.40672864917157409</v>
      </c>
    </row>
    <row r="6" spans="1:11">
      <c r="A6" s="53" t="s">
        <v>71</v>
      </c>
      <c r="B6" s="52" t="s">
        <v>70</v>
      </c>
      <c r="C6" s="16">
        <f>'[2]台灣--大陸'!C6+[2]出口大陸試算!C6</f>
        <v>487</v>
      </c>
      <c r="D6" s="16">
        <v>1119</v>
      </c>
      <c r="E6" s="60">
        <f t="shared" si="0"/>
        <v>-0.56478999106344951</v>
      </c>
      <c r="F6" s="16">
        <f>'[2]台灣--大陸'!F6+[2]出口大陸試算!F6</f>
        <v>225438</v>
      </c>
      <c r="G6" s="16">
        <v>497846</v>
      </c>
      <c r="H6" s="60">
        <f t="shared" si="1"/>
        <v>-0.54717322224141607</v>
      </c>
      <c r="I6" s="47">
        <f t="shared" si="2"/>
        <v>462.91170431211498</v>
      </c>
      <c r="J6" s="47">
        <f t="shared" si="2"/>
        <v>444.90259159964256</v>
      </c>
      <c r="K6" s="59">
        <f t="shared" si="3"/>
        <v>4.0478776821058382E-2</v>
      </c>
    </row>
    <row r="7" spans="1:11">
      <c r="A7" s="49" t="s">
        <v>69</v>
      </c>
      <c r="B7" s="51" t="s">
        <v>68</v>
      </c>
      <c r="C7" s="16">
        <f>'[2]台灣--大陸'!C7+[2]出口大陸試算!C7</f>
        <v>889</v>
      </c>
      <c r="D7" s="16">
        <v>2736</v>
      </c>
      <c r="E7" s="60">
        <f t="shared" si="0"/>
        <v>-0.67507309941520466</v>
      </c>
      <c r="F7" s="16">
        <f>'[2]台灣--大陸'!F7+[2]出口大陸試算!F7</f>
        <v>39449</v>
      </c>
      <c r="G7" s="16">
        <v>99123</v>
      </c>
      <c r="H7" s="60">
        <f t="shared" si="1"/>
        <v>-0.60201971288197487</v>
      </c>
      <c r="I7" s="47">
        <f t="shared" si="2"/>
        <v>44.374578177727784</v>
      </c>
      <c r="J7" s="47">
        <f t="shared" si="2"/>
        <v>36.229166666666664</v>
      </c>
      <c r="K7" s="59">
        <f t="shared" si="3"/>
        <v>0.22483021997178482</v>
      </c>
    </row>
    <row r="8" spans="1:11">
      <c r="A8" s="49" t="s">
        <v>67</v>
      </c>
      <c r="B8" s="51" t="s">
        <v>66</v>
      </c>
      <c r="C8" s="16">
        <f>'[2]台灣--大陸'!C8+[2]出口大陸試算!C8</f>
        <v>159</v>
      </c>
      <c r="D8" s="16">
        <v>374</v>
      </c>
      <c r="E8" s="60">
        <f t="shared" si="0"/>
        <v>-0.57486631016042777</v>
      </c>
      <c r="F8" s="16">
        <f>'[2]台灣--大陸'!F8+[2]出口大陸試算!F8</f>
        <v>105746</v>
      </c>
      <c r="G8" s="16">
        <v>172509</v>
      </c>
      <c r="H8" s="60">
        <f t="shared" si="1"/>
        <v>-0.38701169214359832</v>
      </c>
      <c r="I8" s="47">
        <f t="shared" si="2"/>
        <v>665.06918238993705</v>
      </c>
      <c r="J8" s="47">
        <f t="shared" si="2"/>
        <v>461.25401069518716</v>
      </c>
      <c r="K8" s="59">
        <f t="shared" si="3"/>
        <v>0.44187186879430324</v>
      </c>
    </row>
    <row r="9" spans="1:11">
      <c r="A9" s="49" t="s">
        <v>65</v>
      </c>
      <c r="B9" s="51" t="s">
        <v>64</v>
      </c>
      <c r="C9" s="16">
        <f>'[2]台灣--大陸'!C9+[2]出口大陸試算!C9</f>
        <v>4125</v>
      </c>
      <c r="D9" s="16">
        <v>4846</v>
      </c>
      <c r="E9" s="60">
        <f t="shared" si="0"/>
        <v>-0.14878250103177879</v>
      </c>
      <c r="F9" s="16">
        <f>'[2]台灣--大陸'!F9+[2]出口大陸試算!F9</f>
        <v>3063361</v>
      </c>
      <c r="G9" s="16">
        <v>3637929</v>
      </c>
      <c r="H9" s="60">
        <f t="shared" si="1"/>
        <v>-0.15793821154838372</v>
      </c>
      <c r="I9" s="47">
        <f t="shared" si="2"/>
        <v>742.63296969696967</v>
      </c>
      <c r="J9" s="47">
        <f t="shared" si="2"/>
        <v>750.70759389186958</v>
      </c>
      <c r="K9" s="60">
        <f t="shared" si="3"/>
        <v>-1.0756017736598204E-2</v>
      </c>
    </row>
    <row r="10" spans="1:11">
      <c r="A10" s="49" t="s">
        <v>63</v>
      </c>
      <c r="B10" s="51" t="s">
        <v>62</v>
      </c>
      <c r="C10" s="16">
        <f>'[2]台灣--大陸'!C10+[2]出口大陸試算!C10</f>
        <v>22900</v>
      </c>
      <c r="D10" s="16">
        <v>21768</v>
      </c>
      <c r="E10" s="59">
        <f t="shared" si="0"/>
        <v>5.2002940095553105E-2</v>
      </c>
      <c r="F10" s="16">
        <f>'[2]台灣--大陸'!F10+[2]出口大陸試算!F10</f>
        <v>23048183</v>
      </c>
      <c r="G10" s="16">
        <v>20916633</v>
      </c>
      <c r="H10" s="59">
        <f t="shared" si="1"/>
        <v>0.10190693693387459</v>
      </c>
      <c r="I10" s="47">
        <f t="shared" si="2"/>
        <v>1006.4708733624454</v>
      </c>
      <c r="J10" s="47">
        <f t="shared" si="2"/>
        <v>960.88905733186334</v>
      </c>
      <c r="K10" s="59">
        <f t="shared" si="3"/>
        <v>4.7437126776269926E-2</v>
      </c>
    </row>
    <row r="11" spans="1:11" ht="17.25" thickBot="1">
      <c r="A11" s="46" t="s">
        <v>61</v>
      </c>
      <c r="B11" s="50" t="s">
        <v>60</v>
      </c>
      <c r="C11" s="43">
        <f>SUM(C5:C10)</f>
        <v>32997</v>
      </c>
      <c r="D11" s="43">
        <f>SUM(D5:D10)</f>
        <v>34404</v>
      </c>
      <c r="E11" s="81">
        <f t="shared" si="0"/>
        <v>-4.0896407394489014E-2</v>
      </c>
      <c r="F11" s="43">
        <f>SUM(F5:F10)</f>
        <v>28598796</v>
      </c>
      <c r="G11" s="43">
        <f>SUM(G5:G10)</f>
        <v>28187373</v>
      </c>
      <c r="H11" s="64">
        <f t="shared" si="1"/>
        <v>1.459600367866846E-2</v>
      </c>
      <c r="I11" s="42">
        <f t="shared" si="2"/>
        <v>866.70897354304941</v>
      </c>
      <c r="J11" s="42">
        <f t="shared" si="2"/>
        <v>819.30510987094522</v>
      </c>
      <c r="K11" s="67">
        <f t="shared" si="3"/>
        <v>5.7858620800706501E-2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'[2]台灣--大陸'!C13+[2]出口大陸試算!C13</f>
        <v>323</v>
      </c>
      <c r="D13" s="16">
        <v>820</v>
      </c>
      <c r="E13" s="60">
        <f>(C13-D13)/D13</f>
        <v>-0.60609756097560974</v>
      </c>
      <c r="F13" s="16">
        <f>'[2]台灣--大陸'!F13+[2]出口大陸試算!F13</f>
        <v>138195</v>
      </c>
      <c r="G13" s="16">
        <v>262240</v>
      </c>
      <c r="H13" s="60">
        <f>(F13-G13)/G13</f>
        <v>-0.47302089688834653</v>
      </c>
      <c r="I13" s="47">
        <f>F13/C13</f>
        <v>427.84829721362229</v>
      </c>
      <c r="J13" s="47">
        <f>G13/D13</f>
        <v>319.80487804878049</v>
      </c>
      <c r="K13" s="59">
        <f>(I13-J13)/J13</f>
        <v>0.33784168591812946</v>
      </c>
    </row>
    <row r="14" spans="1:11" ht="17.25" thickBot="1">
      <c r="A14" s="46" t="s">
        <v>1</v>
      </c>
      <c r="B14" s="45" t="s">
        <v>89</v>
      </c>
      <c r="C14" s="43">
        <f>C11+C13</f>
        <v>33320</v>
      </c>
      <c r="D14" s="43">
        <f>D11+D13</f>
        <v>35224</v>
      </c>
      <c r="E14" s="81">
        <f>(C14-D14)/D14</f>
        <v>-5.4054054054054057E-2</v>
      </c>
      <c r="F14" s="43">
        <f>F11+F13</f>
        <v>28736991</v>
      </c>
      <c r="G14" s="43">
        <f>G11+G13</f>
        <v>28449613</v>
      </c>
      <c r="H14" s="64">
        <f>(F14-G14)/G14</f>
        <v>1.0101297335749347E-2</v>
      </c>
      <c r="I14" s="42">
        <f>F14/C14</f>
        <v>862.45471188475392</v>
      </c>
      <c r="J14" s="42">
        <f>G14/D14</f>
        <v>807.67695321371787</v>
      </c>
      <c r="K14" s="63">
        <f>(I14-J14)/J14</f>
        <v>6.7821371469220834E-2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235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234</v>
      </c>
      <c r="D18" s="33" t="s">
        <v>233</v>
      </c>
      <c r="E18" s="29" t="s">
        <v>83</v>
      </c>
      <c r="F18" s="62" t="s">
        <v>232</v>
      </c>
      <c r="G18" s="62" t="s">
        <v>231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'[2]台灣--大陸'!C20+[2]出口大陸試算!C20</f>
        <v>3317</v>
      </c>
      <c r="D20" s="16">
        <v>1816</v>
      </c>
      <c r="E20" s="59">
        <f t="shared" ref="E20:E42" si="4">(C20-D20)/D20</f>
        <v>0.82654185022026427</v>
      </c>
      <c r="F20" s="16">
        <f>'[2]台灣--大陸'!F20+[2]出口大陸試算!F20</f>
        <v>306850</v>
      </c>
      <c r="G20" s="16">
        <v>198170</v>
      </c>
      <c r="H20" s="59">
        <f t="shared" ref="H20:H42" si="5">(F20-G20)/G20</f>
        <v>0.548418024928092</v>
      </c>
      <c r="I20" s="2"/>
      <c r="J20" s="2"/>
    </row>
    <row r="21" spans="1:10">
      <c r="A21" s="18" t="s">
        <v>43</v>
      </c>
      <c r="B21" s="17" t="s">
        <v>42</v>
      </c>
      <c r="C21" s="16">
        <f>'[2]台灣--大陸'!C21+[2]出口大陸試算!C21</f>
        <v>938</v>
      </c>
      <c r="D21" s="16">
        <v>1338</v>
      </c>
      <c r="E21" s="60">
        <f t="shared" si="4"/>
        <v>-0.29895366218236175</v>
      </c>
      <c r="F21" s="16">
        <f>'[2]台灣--大陸'!F21+[2]出口大陸試算!F21</f>
        <v>63904</v>
      </c>
      <c r="G21" s="16">
        <v>120268</v>
      </c>
      <c r="H21" s="60">
        <f t="shared" si="5"/>
        <v>-0.4686533408720524</v>
      </c>
      <c r="I21" s="2"/>
      <c r="J21" s="2"/>
    </row>
    <row r="22" spans="1:10">
      <c r="A22" s="18" t="s">
        <v>41</v>
      </c>
      <c r="B22" s="17" t="s">
        <v>40</v>
      </c>
      <c r="C22" s="16">
        <f>'[2]台灣--大陸'!C22+[2]出口大陸試算!C22</f>
        <v>1499246</v>
      </c>
      <c r="D22" s="16">
        <v>1515155</v>
      </c>
      <c r="E22" s="60">
        <f t="shared" si="4"/>
        <v>-1.0499915850193544E-2</v>
      </c>
      <c r="F22" s="16">
        <f>'[2]台灣--大陸'!F22+[2]出口大陸試算!F22</f>
        <v>38783012</v>
      </c>
      <c r="G22" s="16">
        <v>38832861</v>
      </c>
      <c r="H22" s="60">
        <f t="shared" si="5"/>
        <v>-1.2836808495773721E-3</v>
      </c>
      <c r="I22" s="2"/>
      <c r="J22" s="2"/>
    </row>
    <row r="23" spans="1:10">
      <c r="A23" s="18" t="s">
        <v>39</v>
      </c>
      <c r="B23" s="17" t="s">
        <v>38</v>
      </c>
      <c r="C23" s="16">
        <f>'[2]台灣--大陸'!C23+[2]出口大陸試算!C23</f>
        <v>245659</v>
      </c>
      <c r="D23" s="16">
        <v>179864</v>
      </c>
      <c r="E23" s="59">
        <f t="shared" si="4"/>
        <v>0.36580416314548769</v>
      </c>
      <c r="F23" s="16">
        <f>'[2]台灣--大陸'!F23+[2]出口大陸試算!F23</f>
        <v>2747244</v>
      </c>
      <c r="G23" s="16">
        <v>1883790</v>
      </c>
      <c r="H23" s="59">
        <f t="shared" si="5"/>
        <v>0.45836000828117784</v>
      </c>
      <c r="I23" s="2"/>
      <c r="J23" s="2"/>
    </row>
    <row r="24" spans="1:10">
      <c r="A24" s="18" t="s">
        <v>37</v>
      </c>
      <c r="B24" s="17" t="s">
        <v>36</v>
      </c>
      <c r="C24" s="16">
        <f>'[2]台灣--大陸'!C24+[2]出口大陸試算!C24</f>
        <v>46301</v>
      </c>
      <c r="D24" s="16">
        <v>52309</v>
      </c>
      <c r="E24" s="60">
        <f t="shared" si="4"/>
        <v>-0.11485595213060849</v>
      </c>
      <c r="F24" s="16">
        <f>'[2]台灣--大陸'!F24+[2]出口大陸試算!F24</f>
        <v>1095275</v>
      </c>
      <c r="G24" s="16">
        <v>849800</v>
      </c>
      <c r="H24" s="59">
        <f t="shared" si="5"/>
        <v>0.28886208519651685</v>
      </c>
      <c r="I24" s="2"/>
      <c r="J24" s="2"/>
    </row>
    <row r="25" spans="1:10">
      <c r="A25" s="18" t="s">
        <v>35</v>
      </c>
      <c r="B25" s="17" t="s">
        <v>34</v>
      </c>
      <c r="C25" s="16">
        <f>'[2]台灣--大陸'!C25+[2]出口大陸試算!C25</f>
        <v>32070</v>
      </c>
      <c r="D25" s="16">
        <v>29463</v>
      </c>
      <c r="E25" s="59">
        <f t="shared" si="4"/>
        <v>8.8483861113939521E-2</v>
      </c>
      <c r="F25" s="16">
        <f>'[2]台灣--大陸'!F25+[2]出口大陸試算!F25</f>
        <v>1521372</v>
      </c>
      <c r="G25" s="16">
        <v>1846702</v>
      </c>
      <c r="H25" s="60">
        <f t="shared" si="5"/>
        <v>-0.17616810941884506</v>
      </c>
      <c r="I25" s="2"/>
      <c r="J25" s="2"/>
    </row>
    <row r="26" spans="1:10">
      <c r="A26" s="18" t="s">
        <v>33</v>
      </c>
      <c r="B26" s="17" t="s">
        <v>32</v>
      </c>
      <c r="C26" s="16">
        <f>'[2]台灣--大陸'!C26+[2]出口大陸試算!C26</f>
        <v>90083</v>
      </c>
      <c r="D26" s="16">
        <v>112125</v>
      </c>
      <c r="E26" s="60">
        <f t="shared" si="4"/>
        <v>-0.19658416945373466</v>
      </c>
      <c r="F26" s="16">
        <f>'[2]台灣--大陸'!F26+[2]出口大陸試算!F26</f>
        <v>4575985</v>
      </c>
      <c r="G26" s="16">
        <v>3954689</v>
      </c>
      <c r="H26" s="59">
        <f t="shared" si="5"/>
        <v>0.15710363065211955</v>
      </c>
      <c r="I26" s="2"/>
      <c r="J26" s="2"/>
    </row>
    <row r="27" spans="1:10">
      <c r="A27" s="18" t="s">
        <v>31</v>
      </c>
      <c r="B27" s="17" t="s">
        <v>30</v>
      </c>
      <c r="C27" s="16">
        <f>'[2]台灣--大陸'!C27+[2]出口大陸試算!C27</f>
        <v>108788</v>
      </c>
      <c r="D27" s="16">
        <v>144807</v>
      </c>
      <c r="E27" s="60">
        <f t="shared" si="4"/>
        <v>-0.24873797537411865</v>
      </c>
      <c r="F27" s="16">
        <f>'[2]台灣--大陸'!F27+[2]出口大陸試算!F27</f>
        <v>3292060</v>
      </c>
      <c r="G27" s="16">
        <v>3854047</v>
      </c>
      <c r="H27" s="60">
        <f t="shared" si="5"/>
        <v>-0.14581737067555223</v>
      </c>
      <c r="I27" s="2"/>
      <c r="J27" s="2"/>
    </row>
    <row r="28" spans="1:10">
      <c r="A28" s="18" t="s">
        <v>29</v>
      </c>
      <c r="B28" s="17" t="s">
        <v>28</v>
      </c>
      <c r="C28" s="16">
        <f>'[2]台灣--大陸'!C28+[2]出口大陸試算!C28</f>
        <v>1294</v>
      </c>
      <c r="D28" s="16">
        <v>326</v>
      </c>
      <c r="E28" s="59">
        <f t="shared" si="4"/>
        <v>2.9693251533742333</v>
      </c>
      <c r="F28" s="16">
        <f>'[2]台灣--大陸'!F28+[2]出口大陸試算!F28</f>
        <v>14768</v>
      </c>
      <c r="G28" s="16">
        <v>53030</v>
      </c>
      <c r="H28" s="60">
        <f t="shared" si="5"/>
        <v>-0.72151612294927403</v>
      </c>
      <c r="I28" s="2"/>
      <c r="J28" s="2"/>
    </row>
    <row r="29" spans="1:10">
      <c r="A29" s="18" t="s">
        <v>27</v>
      </c>
      <c r="B29" s="17" t="s">
        <v>26</v>
      </c>
      <c r="C29" s="16">
        <f>'[2]台灣--大陸'!C29+[2]出口大陸試算!C29</f>
        <v>1029525</v>
      </c>
      <c r="D29" s="16">
        <v>847796</v>
      </c>
      <c r="E29" s="59">
        <f t="shared" si="4"/>
        <v>0.21435463248234246</v>
      </c>
      <c r="F29" s="16">
        <f>'[2]台灣--大陸'!F29+[2]出口大陸試算!F29</f>
        <v>25421517</v>
      </c>
      <c r="G29" s="16">
        <v>20043132</v>
      </c>
      <c r="H29" s="59">
        <f t="shared" si="5"/>
        <v>0.26834054677682112</v>
      </c>
      <c r="I29" s="2"/>
      <c r="J29" s="2"/>
    </row>
    <row r="30" spans="1:10">
      <c r="A30" s="18" t="s">
        <v>25</v>
      </c>
      <c r="B30" s="17" t="s">
        <v>24</v>
      </c>
      <c r="C30" s="16">
        <f>'[2]台灣--大陸'!C30+[2]出口大陸試算!C30</f>
        <v>27296</v>
      </c>
      <c r="D30" s="16">
        <v>88796</v>
      </c>
      <c r="E30" s="60">
        <f t="shared" si="4"/>
        <v>-0.6925987657101671</v>
      </c>
      <c r="F30" s="16">
        <f>'[2]台灣--大陸'!F30+[2]出口大陸試算!F30</f>
        <v>1038838</v>
      </c>
      <c r="G30" s="16">
        <v>2038380</v>
      </c>
      <c r="H30" s="60">
        <f t="shared" si="5"/>
        <v>-0.49036097292948322</v>
      </c>
      <c r="I30" s="2"/>
      <c r="J30" s="2"/>
    </row>
    <row r="31" spans="1:10">
      <c r="A31" s="18" t="s">
        <v>23</v>
      </c>
      <c r="B31" s="17" t="s">
        <v>22</v>
      </c>
      <c r="C31" s="16">
        <f>'[2]台灣--大陸'!C31+[2]出口大陸試算!C31</f>
        <v>284654</v>
      </c>
      <c r="D31" s="16">
        <v>261323</v>
      </c>
      <c r="E31" s="59">
        <f t="shared" si="4"/>
        <v>8.9280315930859513E-2</v>
      </c>
      <c r="F31" s="16">
        <f>'[2]台灣--大陸'!F31+[2]出口大陸試算!F31</f>
        <v>2401743</v>
      </c>
      <c r="G31" s="16">
        <v>2235537</v>
      </c>
      <c r="H31" s="59">
        <f t="shared" si="5"/>
        <v>7.4347237375180994E-2</v>
      </c>
      <c r="I31" s="2"/>
      <c r="J31" s="2"/>
    </row>
    <row r="32" spans="1:10">
      <c r="A32" s="18" t="s">
        <v>21</v>
      </c>
      <c r="B32" s="17" t="s">
        <v>20</v>
      </c>
      <c r="C32" s="16">
        <f>'[2]台灣--大陸'!C32+[2]出口大陸試算!C32</f>
        <v>480542</v>
      </c>
      <c r="D32" s="16">
        <v>622158</v>
      </c>
      <c r="E32" s="60">
        <f t="shared" si="4"/>
        <v>-0.22762063655855908</v>
      </c>
      <c r="F32" s="16">
        <f>'[2]台灣--大陸'!F32+[2]出口大陸試算!F32</f>
        <v>9385687</v>
      </c>
      <c r="G32" s="16">
        <v>8244539</v>
      </c>
      <c r="H32" s="59">
        <f t="shared" si="5"/>
        <v>0.13841259044320126</v>
      </c>
      <c r="I32" s="2"/>
      <c r="J32" s="2"/>
    </row>
    <row r="33" spans="1:10">
      <c r="A33" s="18" t="s">
        <v>19</v>
      </c>
      <c r="B33" s="17" t="s">
        <v>18</v>
      </c>
      <c r="C33" s="16">
        <f>'[2]台灣--大陸'!C33+[2]出口大陸試算!C33</f>
        <v>99840</v>
      </c>
      <c r="D33" s="16">
        <v>128270</v>
      </c>
      <c r="E33" s="60">
        <f t="shared" si="4"/>
        <v>-0.2216418492242925</v>
      </c>
      <c r="F33" s="16">
        <f>'[2]台灣--大陸'!F33+[2]出口大陸試算!F33</f>
        <v>1760054</v>
      </c>
      <c r="G33" s="16">
        <v>2035909</v>
      </c>
      <c r="H33" s="60">
        <f t="shared" si="5"/>
        <v>-0.13549475934336946</v>
      </c>
      <c r="I33" s="2"/>
      <c r="J33" s="2"/>
    </row>
    <row r="34" spans="1:10">
      <c r="A34" s="18" t="s">
        <v>17</v>
      </c>
      <c r="B34" s="17" t="s">
        <v>16</v>
      </c>
      <c r="C34" s="16">
        <f>'[2]台灣--大陸'!C34+[2]出口大陸試算!C34</f>
        <v>78619</v>
      </c>
      <c r="D34" s="16">
        <v>60891</v>
      </c>
      <c r="E34" s="59">
        <f t="shared" si="4"/>
        <v>0.29114319029084756</v>
      </c>
      <c r="F34" s="16">
        <f>'[2]台灣--大陸'!F34+[2]出口大陸試算!F34</f>
        <v>6568250</v>
      </c>
      <c r="G34" s="16">
        <v>5843006</v>
      </c>
      <c r="H34" s="59">
        <f t="shared" si="5"/>
        <v>0.1241217277545154</v>
      </c>
      <c r="I34" s="2"/>
      <c r="J34" s="2"/>
    </row>
    <row r="35" spans="1:10">
      <c r="A35" s="18" t="s">
        <v>15</v>
      </c>
      <c r="B35" s="17" t="s">
        <v>14</v>
      </c>
      <c r="C35" s="16">
        <f>'[2]台灣--大陸'!C35+[2]出口大陸試算!C35</f>
        <v>94822</v>
      </c>
      <c r="D35" s="16">
        <v>87893</v>
      </c>
      <c r="E35" s="59">
        <f t="shared" si="4"/>
        <v>7.8834491939062265E-2</v>
      </c>
      <c r="F35" s="16">
        <f>'[2]台灣--大陸'!F35+[2]出口大陸試算!F35</f>
        <v>2730113</v>
      </c>
      <c r="G35" s="16">
        <v>2254653</v>
      </c>
      <c r="H35" s="59">
        <f t="shared" si="5"/>
        <v>0.2108794568388129</v>
      </c>
      <c r="I35" s="2"/>
      <c r="J35" s="2"/>
    </row>
    <row r="36" spans="1:10">
      <c r="A36" s="18" t="s">
        <v>13</v>
      </c>
      <c r="B36" s="17" t="s">
        <v>12</v>
      </c>
      <c r="C36" s="16">
        <f>'[2]台灣--大陸'!C36+[2]出口大陸試算!C36</f>
        <v>42822</v>
      </c>
      <c r="D36" s="16">
        <v>103995</v>
      </c>
      <c r="E36" s="60">
        <f t="shared" si="4"/>
        <v>-0.5882302033751623</v>
      </c>
      <c r="F36" s="16">
        <f>'[2]台灣--大陸'!F36+[2]出口大陸試算!F36</f>
        <v>185266</v>
      </c>
      <c r="G36" s="16">
        <v>453526</v>
      </c>
      <c r="H36" s="60">
        <f t="shared" si="5"/>
        <v>-0.59149861308943696</v>
      </c>
      <c r="I36" s="2"/>
      <c r="J36" s="2"/>
    </row>
    <row r="37" spans="1:10">
      <c r="A37" s="18" t="s">
        <v>11</v>
      </c>
      <c r="B37" s="17" t="s">
        <v>10</v>
      </c>
      <c r="C37" s="16">
        <f>'[2]台灣--大陸'!C37+[2]出口大陸試算!C37</f>
        <v>82428</v>
      </c>
      <c r="D37" s="16">
        <v>82153</v>
      </c>
      <c r="E37" s="59">
        <f t="shared" si="4"/>
        <v>3.3474127542512141E-3</v>
      </c>
      <c r="F37" s="16">
        <f>'[2]台灣--大陸'!F37+[2]出口大陸試算!F37</f>
        <v>1504793</v>
      </c>
      <c r="G37" s="16">
        <v>1377338</v>
      </c>
      <c r="H37" s="59">
        <f t="shared" si="5"/>
        <v>9.2537198567091014E-2</v>
      </c>
      <c r="I37" s="2"/>
      <c r="J37" s="2"/>
    </row>
    <row r="38" spans="1:10">
      <c r="A38" s="18" t="s">
        <v>9</v>
      </c>
      <c r="B38" s="17" t="s">
        <v>8</v>
      </c>
      <c r="C38" s="16">
        <f>'[2]台灣--大陸'!C38+[2]出口大陸試算!C38</f>
        <v>102172</v>
      </c>
      <c r="D38" s="16">
        <v>89983</v>
      </c>
      <c r="E38" s="59">
        <f t="shared" si="4"/>
        <v>0.13545892001822565</v>
      </c>
      <c r="F38" s="16">
        <f>'[2]台灣--大陸'!F38+[2]出口大陸試算!F38</f>
        <v>2774464</v>
      </c>
      <c r="G38" s="16">
        <v>2168296</v>
      </c>
      <c r="H38" s="59">
        <f t="shared" si="5"/>
        <v>0.27955961732162027</v>
      </c>
      <c r="I38" s="2"/>
      <c r="J38" s="2"/>
    </row>
    <row r="39" spans="1:10">
      <c r="A39" s="18" t="s">
        <v>7</v>
      </c>
      <c r="B39" s="17" t="s">
        <v>6</v>
      </c>
      <c r="C39" s="16">
        <f>'[2]台灣--大陸'!C39+[2]出口大陸試算!C39</f>
        <v>144736</v>
      </c>
      <c r="D39" s="16">
        <v>118369</v>
      </c>
      <c r="E39" s="59">
        <f t="shared" si="4"/>
        <v>0.22275257880019261</v>
      </c>
      <c r="F39" s="16">
        <f>'[2]台灣--大陸'!F39+[2]出口大陸試算!F39</f>
        <v>2650890</v>
      </c>
      <c r="G39" s="16">
        <v>2260355</v>
      </c>
      <c r="H39" s="59">
        <f t="shared" si="5"/>
        <v>0.1727759577588476</v>
      </c>
      <c r="I39" s="2"/>
      <c r="J39" s="2"/>
    </row>
    <row r="40" spans="1:10">
      <c r="A40" s="18" t="s">
        <v>5</v>
      </c>
      <c r="B40" s="17" t="s">
        <v>4</v>
      </c>
      <c r="C40" s="16">
        <f>'[2]台灣--大陸'!C40+[2]出口大陸試算!C40</f>
        <v>755474</v>
      </c>
      <c r="D40" s="16">
        <v>872751</v>
      </c>
      <c r="E40" s="60">
        <f t="shared" si="4"/>
        <v>-0.13437624247924093</v>
      </c>
      <c r="F40" s="16">
        <f>'[2]台灣--大陸'!F40+[2]出口大陸試算!F40</f>
        <v>6815648</v>
      </c>
      <c r="G40" s="16">
        <v>6719158</v>
      </c>
      <c r="H40" s="59">
        <f t="shared" si="5"/>
        <v>1.4360430280103548E-2</v>
      </c>
      <c r="I40" s="2"/>
      <c r="J40" s="2"/>
    </row>
    <row r="41" spans="1:10">
      <c r="A41" s="18" t="s">
        <v>3</v>
      </c>
      <c r="B41" s="17" t="s">
        <v>2</v>
      </c>
      <c r="C41" s="16">
        <f>'[2]台灣--大陸'!C41+[2]出口大陸試算!C41</f>
        <v>83227</v>
      </c>
      <c r="D41" s="16">
        <v>77356</v>
      </c>
      <c r="E41" s="59">
        <f t="shared" si="4"/>
        <v>7.5895858110553799E-2</v>
      </c>
      <c r="F41" s="16">
        <f>'[2]台灣--大陸'!F41+[2]出口大陸試算!F41</f>
        <v>644081</v>
      </c>
      <c r="G41" s="16">
        <v>636203</v>
      </c>
      <c r="H41" s="59">
        <f t="shared" si="5"/>
        <v>1.2382840068342966E-2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5333853</v>
      </c>
      <c r="D42" s="58">
        <f>SUM(D20:D41)</f>
        <v>5478937</v>
      </c>
      <c r="E42" s="82">
        <f t="shared" si="4"/>
        <v>-2.6480319083793079E-2</v>
      </c>
      <c r="F42" s="58">
        <f>SUM(F20:F41)</f>
        <v>116281814</v>
      </c>
      <c r="G42" s="58">
        <f>SUM(G20:G41)</f>
        <v>107903389</v>
      </c>
      <c r="H42" s="57">
        <f t="shared" si="5"/>
        <v>7.7647468514635803E-2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15748031496062992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D936-F146-4AFF-B5B2-EC136DFC62BA}">
  <sheetPr>
    <tabColor rgb="FF7030A0"/>
  </sheetPr>
  <dimension ref="A1:K44"/>
  <sheetViews>
    <sheetView workbookViewId="0">
      <selection activeCell="J21" sqref="J21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238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234</v>
      </c>
      <c r="D3" s="33" t="s">
        <v>233</v>
      </c>
      <c r="E3" s="29" t="s">
        <v>97</v>
      </c>
      <c r="F3" s="62" t="s">
        <v>232</v>
      </c>
      <c r="G3" s="62" t="s">
        <v>231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'[2]台灣--大陸'!D5+[2]自大陸進口試算!C5</f>
        <v>63995</v>
      </c>
      <c r="D5" s="16">
        <v>146431</v>
      </c>
      <c r="E5" s="60">
        <f t="shared" ref="E5:E11" si="0">(C5-D5)/D5</f>
        <v>-0.56296822394165169</v>
      </c>
      <c r="F5" s="16">
        <f>'[2]台灣--大陸'!G5+[2]自大陸進口試算!F5</f>
        <v>3882456</v>
      </c>
      <c r="G5" s="16">
        <v>7829264</v>
      </c>
      <c r="H5" s="60">
        <f t="shared" ref="H5:H11" si="1">(F5-G5)/G5</f>
        <v>-0.5041097094184076</v>
      </c>
      <c r="I5" s="47">
        <f t="shared" ref="I5:J11" si="2">F5/C5</f>
        <v>60.668114696460663</v>
      </c>
      <c r="J5" s="47">
        <f t="shared" si="2"/>
        <v>53.467257616215143</v>
      </c>
      <c r="K5" s="59">
        <f t="shared" ref="K5:K11" si="3">(I5-J5)/J5</f>
        <v>0.13467788327452385</v>
      </c>
    </row>
    <row r="6" spans="1:11">
      <c r="A6" s="53" t="s">
        <v>71</v>
      </c>
      <c r="B6" s="52" t="s">
        <v>70</v>
      </c>
      <c r="C6" s="16">
        <f>'[2]台灣--大陸'!D6+[2]自大陸進口試算!C6</f>
        <v>59916</v>
      </c>
      <c r="D6" s="16">
        <v>69563</v>
      </c>
      <c r="E6" s="60">
        <f t="shared" si="0"/>
        <v>-0.13868004542644796</v>
      </c>
      <c r="F6" s="16">
        <f>'[2]台灣--大陸'!G6+[2]自大陸進口試算!F6</f>
        <v>3852083</v>
      </c>
      <c r="G6" s="16">
        <v>3626414</v>
      </c>
      <c r="H6" s="59">
        <f t="shared" si="1"/>
        <v>6.2229243544724901E-2</v>
      </c>
      <c r="I6" s="47">
        <f t="shared" si="2"/>
        <v>64.291391281126906</v>
      </c>
      <c r="J6" s="47">
        <f t="shared" si="2"/>
        <v>52.131362937193622</v>
      </c>
      <c r="K6" s="59">
        <f t="shared" si="3"/>
        <v>0.23325744156321673</v>
      </c>
    </row>
    <row r="7" spans="1:11">
      <c r="A7" s="49" t="s">
        <v>69</v>
      </c>
      <c r="B7" s="51" t="s">
        <v>68</v>
      </c>
      <c r="C7" s="16">
        <f>'[2]台灣--大陸'!D7+[2]自大陸進口試算!C7</f>
        <v>81213</v>
      </c>
      <c r="D7" s="16">
        <v>83716</v>
      </c>
      <c r="E7" s="60">
        <f t="shared" si="0"/>
        <v>-2.9898705145969706E-2</v>
      </c>
      <c r="F7" s="16">
        <f>'[2]台灣--大陸'!G7+[2]自大陸進口試算!F7</f>
        <v>3208306</v>
      </c>
      <c r="G7" s="16">
        <v>2906391</v>
      </c>
      <c r="H7" s="59">
        <f t="shared" si="1"/>
        <v>0.10387969134228671</v>
      </c>
      <c r="I7" s="47">
        <f t="shared" si="2"/>
        <v>39.504832970090995</v>
      </c>
      <c r="J7" s="47">
        <f t="shared" si="2"/>
        <v>34.717270294806248</v>
      </c>
      <c r="K7" s="59">
        <f t="shared" si="3"/>
        <v>0.13790147193689281</v>
      </c>
    </row>
    <row r="8" spans="1:11">
      <c r="A8" s="49" t="s">
        <v>67</v>
      </c>
      <c r="B8" s="51" t="s">
        <v>66</v>
      </c>
      <c r="C8" s="16">
        <f>'[2]台灣--大陸'!D8+[2]自大陸進口試算!C8</f>
        <v>99739</v>
      </c>
      <c r="D8" s="16">
        <v>216707</v>
      </c>
      <c r="E8" s="60">
        <f t="shared" si="0"/>
        <v>-0.53975183081303324</v>
      </c>
      <c r="F8" s="16">
        <f>'[2]台灣--大陸'!G8+[2]自大陸進口試算!F8</f>
        <v>6963581</v>
      </c>
      <c r="G8" s="16">
        <v>15157133</v>
      </c>
      <c r="H8" s="60">
        <f t="shared" si="1"/>
        <v>-0.54057399905377879</v>
      </c>
      <c r="I8" s="47">
        <f t="shared" si="2"/>
        <v>69.818035071536713</v>
      </c>
      <c r="J8" s="47">
        <f t="shared" si="2"/>
        <v>69.942978307115141</v>
      </c>
      <c r="K8" s="60">
        <f t="shared" si="3"/>
        <v>-1.7863585252233633E-3</v>
      </c>
    </row>
    <row r="9" spans="1:11">
      <c r="A9" s="49" t="s">
        <v>65</v>
      </c>
      <c r="B9" s="51" t="s">
        <v>64</v>
      </c>
      <c r="C9" s="16">
        <f>'[2]台灣--大陸'!D9+[2]自大陸進口試算!C9</f>
        <v>18578</v>
      </c>
      <c r="D9" s="16">
        <v>22905</v>
      </c>
      <c r="E9" s="60">
        <f t="shared" si="0"/>
        <v>-0.18891071818380267</v>
      </c>
      <c r="F9" s="16">
        <f>'[2]台灣--大陸'!G9+[2]自大陸進口試算!F9</f>
        <v>1906268</v>
      </c>
      <c r="G9" s="16">
        <v>2157028</v>
      </c>
      <c r="H9" s="60">
        <f t="shared" si="1"/>
        <v>-0.11625254748663438</v>
      </c>
      <c r="I9" s="47">
        <f t="shared" si="2"/>
        <v>102.60889223813112</v>
      </c>
      <c r="J9" s="47">
        <f t="shared" si="2"/>
        <v>94.172800698537444</v>
      </c>
      <c r="K9" s="59">
        <f t="shared" si="3"/>
        <v>8.9580977490506905E-2</v>
      </c>
    </row>
    <row r="10" spans="1:11">
      <c r="A10" s="49" t="s">
        <v>63</v>
      </c>
      <c r="B10" s="51" t="s">
        <v>62</v>
      </c>
      <c r="C10" s="16">
        <f>'[2]台灣--大陸'!D10+[2]自大陸進口試算!C10</f>
        <v>15782</v>
      </c>
      <c r="D10" s="16">
        <v>18597</v>
      </c>
      <c r="E10" s="60">
        <f t="shared" si="0"/>
        <v>-0.15136850029574664</v>
      </c>
      <c r="F10" s="16">
        <f>'[2]台灣--大陸'!G10+[2]自大陸進口試算!F10</f>
        <v>2488265</v>
      </c>
      <c r="G10" s="16">
        <v>3455778</v>
      </c>
      <c r="H10" s="60">
        <f t="shared" si="1"/>
        <v>-0.27996966240308263</v>
      </c>
      <c r="I10" s="47">
        <f t="shared" si="2"/>
        <v>157.664744645799</v>
      </c>
      <c r="J10" s="47">
        <f t="shared" si="2"/>
        <v>185.82448782061624</v>
      </c>
      <c r="K10" s="60">
        <f t="shared" si="3"/>
        <v>-0.15153946342099409</v>
      </c>
    </row>
    <row r="11" spans="1:11" ht="17.25" thickBot="1">
      <c r="A11" s="46" t="s">
        <v>61</v>
      </c>
      <c r="B11" s="50" t="s">
        <v>60</v>
      </c>
      <c r="C11" s="43">
        <f>SUM(C5:C10)</f>
        <v>339223</v>
      </c>
      <c r="D11" s="43">
        <f>SUM(D5:D10)</f>
        <v>557919</v>
      </c>
      <c r="E11" s="73">
        <f t="shared" si="0"/>
        <v>-0.39198521649199974</v>
      </c>
      <c r="F11" s="43">
        <f>SUM(F5:F10)</f>
        <v>22300959</v>
      </c>
      <c r="G11" s="43">
        <f>SUM(G5:G10)</f>
        <v>35132008</v>
      </c>
      <c r="H11" s="73">
        <f t="shared" si="1"/>
        <v>-0.36522390066630978</v>
      </c>
      <c r="I11" s="42">
        <f t="shared" si="2"/>
        <v>65.741294074989014</v>
      </c>
      <c r="J11" s="42">
        <f t="shared" si="2"/>
        <v>62.969728580672104</v>
      </c>
      <c r="K11" s="72">
        <f t="shared" si="3"/>
        <v>4.4014251876061172E-2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'[2]台灣--大陸'!D13+[2]自大陸進口試算!C13</f>
        <v>4789</v>
      </c>
      <c r="D13" s="16">
        <v>13077</v>
      </c>
      <c r="E13" s="60">
        <f>(C13-D13)/D13</f>
        <v>-0.63378450714995793</v>
      </c>
      <c r="F13" s="16">
        <f>'[2]台灣--大陸'!G13+[2]自大陸進口試算!F13</f>
        <v>497285</v>
      </c>
      <c r="G13" s="16">
        <v>1413641</v>
      </c>
      <c r="H13" s="60">
        <f>(F13-G13)/G13</f>
        <v>-0.64822398331683928</v>
      </c>
      <c r="I13" s="47">
        <f>F13/C13</f>
        <v>103.83900605554396</v>
      </c>
      <c r="J13" s="47">
        <f>G13/D13</f>
        <v>108.10132293339451</v>
      </c>
      <c r="K13" s="60">
        <f>(I13-J13)/J13</f>
        <v>-3.9428905791252279E-2</v>
      </c>
    </row>
    <row r="14" spans="1:11" ht="17.25" thickBot="1">
      <c r="A14" s="46" t="s">
        <v>1</v>
      </c>
      <c r="B14" s="45" t="s">
        <v>89</v>
      </c>
      <c r="C14" s="43">
        <f>C11+C13</f>
        <v>344012</v>
      </c>
      <c r="D14" s="43">
        <f>D11+D13</f>
        <v>570996</v>
      </c>
      <c r="E14" s="73">
        <f>(C14-D14)/D14</f>
        <v>-0.39752292485411456</v>
      </c>
      <c r="F14" s="43">
        <f>F11+F13</f>
        <v>22798244</v>
      </c>
      <c r="G14" s="43">
        <f>G11+G13</f>
        <v>36545649</v>
      </c>
      <c r="H14" s="73">
        <f>(F14-G14)/G14</f>
        <v>-0.37617077206646404</v>
      </c>
      <c r="I14" s="42">
        <f>F14/C14</f>
        <v>66.271653314419268</v>
      </c>
      <c r="J14" s="42">
        <f>G14/D14</f>
        <v>64.003336275560599</v>
      </c>
      <c r="K14" s="72">
        <f>(I14-J14)/J14</f>
        <v>3.5440606237972253E-2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237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234</v>
      </c>
      <c r="D18" s="33" t="s">
        <v>233</v>
      </c>
      <c r="E18" s="29" t="s">
        <v>97</v>
      </c>
      <c r="F18" s="62" t="s">
        <v>232</v>
      </c>
      <c r="G18" s="62" t="s">
        <v>231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'[2]台灣--大陸'!D20+[2]自大陸進口試算!C20</f>
        <v>42984</v>
      </c>
      <c r="D20" s="16">
        <v>53906</v>
      </c>
      <c r="E20" s="60">
        <f t="shared" ref="E20:E42" si="4">(C20-D20)/D20</f>
        <v>-0.20261195414239602</v>
      </c>
      <c r="F20" s="16">
        <f>'[2]台灣--大陸'!G20+[2]自大陸進口試算!F20</f>
        <v>1249990</v>
      </c>
      <c r="G20" s="16">
        <v>1164868</v>
      </c>
      <c r="H20" s="59">
        <f t="shared" ref="H20:H42" si="5">(F20-G20)/G20</f>
        <v>7.3074374092171823E-2</v>
      </c>
      <c r="I20" s="2"/>
      <c r="J20" s="2"/>
    </row>
    <row r="21" spans="1:10">
      <c r="A21" s="18" t="s">
        <v>43</v>
      </c>
      <c r="B21" s="17" t="s">
        <v>42</v>
      </c>
      <c r="C21" s="16">
        <f>'[2]台灣--大陸'!D21+[2]自大陸進口試算!C21</f>
        <v>19771</v>
      </c>
      <c r="D21" s="16">
        <v>36500</v>
      </c>
      <c r="E21" s="60">
        <f t="shared" si="4"/>
        <v>-0.45832876712328768</v>
      </c>
      <c r="F21" s="16">
        <f>'[2]台灣--大陸'!G21+[2]自大陸進口試算!F21</f>
        <v>808542</v>
      </c>
      <c r="G21" s="16">
        <v>781262</v>
      </c>
      <c r="H21" s="59">
        <f t="shared" si="5"/>
        <v>3.491786366161416E-2</v>
      </c>
      <c r="I21" s="2"/>
      <c r="J21" s="2"/>
    </row>
    <row r="22" spans="1:10">
      <c r="A22" s="18" t="s">
        <v>41</v>
      </c>
      <c r="B22" s="17" t="s">
        <v>40</v>
      </c>
      <c r="C22" s="16">
        <f>'[2]台灣--大陸'!D22+[2]自大陸進口試算!C22</f>
        <v>7281108</v>
      </c>
      <c r="D22" s="16">
        <v>7520232</v>
      </c>
      <c r="E22" s="60">
        <f t="shared" si="4"/>
        <v>-3.1797423270984192E-2</v>
      </c>
      <c r="F22" s="16">
        <f>'[2]台灣--大陸'!G22+[2]自大陸進口試算!F22</f>
        <v>290970553</v>
      </c>
      <c r="G22" s="16">
        <v>261931431</v>
      </c>
      <c r="H22" s="59">
        <f t="shared" si="5"/>
        <v>0.1108653584991104</v>
      </c>
      <c r="I22" s="2"/>
      <c r="J22" s="2"/>
    </row>
    <row r="23" spans="1:10">
      <c r="A23" s="18" t="s">
        <v>39</v>
      </c>
      <c r="B23" s="17" t="s">
        <v>38</v>
      </c>
      <c r="C23" s="16">
        <f>'[2]台灣--大陸'!D23+[2]自大陸進口試算!C23</f>
        <v>866264</v>
      </c>
      <c r="D23" s="16">
        <v>759851</v>
      </c>
      <c r="E23" s="59">
        <f t="shared" si="4"/>
        <v>0.1400445613679524</v>
      </c>
      <c r="F23" s="16">
        <f>'[2]台灣--大陸'!G23+[2]自大陸進口試算!F23</f>
        <v>36678650</v>
      </c>
      <c r="G23" s="16">
        <v>23601383</v>
      </c>
      <c r="H23" s="59">
        <f t="shared" si="5"/>
        <v>0.55408901249558129</v>
      </c>
      <c r="I23" s="2"/>
      <c r="J23" s="2"/>
    </row>
    <row r="24" spans="1:10">
      <c r="A24" s="18" t="s">
        <v>37</v>
      </c>
      <c r="B24" s="17" t="s">
        <v>36</v>
      </c>
      <c r="C24" s="16">
        <f>'[2]台灣--大陸'!D24+[2]自大陸進口試算!C24</f>
        <v>36323</v>
      </c>
      <c r="D24" s="16">
        <v>29952</v>
      </c>
      <c r="E24" s="59">
        <f t="shared" si="4"/>
        <v>0.21270699786324787</v>
      </c>
      <c r="F24" s="16">
        <f>'[2]台灣--大陸'!G24+[2]自大陸進口試算!F24</f>
        <v>168485</v>
      </c>
      <c r="G24" s="16">
        <v>183110</v>
      </c>
      <c r="H24" s="60">
        <f t="shared" si="5"/>
        <v>-7.9870023483152197E-2</v>
      </c>
      <c r="I24" s="2"/>
      <c r="J24" s="2"/>
    </row>
    <row r="25" spans="1:10">
      <c r="A25" s="18" t="s">
        <v>35</v>
      </c>
      <c r="B25" s="17" t="s">
        <v>34</v>
      </c>
      <c r="C25" s="16">
        <f>'[2]台灣--大陸'!D25+[2]自大陸進口試算!C25</f>
        <v>273412</v>
      </c>
      <c r="D25" s="16">
        <v>197278</v>
      </c>
      <c r="E25" s="59">
        <f t="shared" si="4"/>
        <v>0.38592240391731464</v>
      </c>
      <c r="F25" s="16">
        <f>'[2]台灣--大陸'!G25+[2]自大陸進口試算!F25</f>
        <v>1514743</v>
      </c>
      <c r="G25" s="16">
        <v>1778755</v>
      </c>
      <c r="H25" s="60">
        <f t="shared" si="5"/>
        <v>-0.14842516254346438</v>
      </c>
      <c r="I25" s="2"/>
      <c r="J25" s="2"/>
    </row>
    <row r="26" spans="1:10">
      <c r="A26" s="18" t="s">
        <v>33</v>
      </c>
      <c r="B26" s="17" t="s">
        <v>32</v>
      </c>
      <c r="C26" s="16">
        <f>'[2]台灣--大陸'!D26+[2]自大陸進口試算!C26</f>
        <v>992635</v>
      </c>
      <c r="D26" s="16">
        <v>936896</v>
      </c>
      <c r="E26" s="59">
        <f t="shared" si="4"/>
        <v>5.949326285948494E-2</v>
      </c>
      <c r="F26" s="16">
        <f>'[2]台灣--大陸'!G26+[2]自大陸進口試算!F26</f>
        <v>11763642</v>
      </c>
      <c r="G26" s="16">
        <v>9617186</v>
      </c>
      <c r="H26" s="59">
        <f t="shared" si="5"/>
        <v>0.22318961076556074</v>
      </c>
      <c r="I26" s="2"/>
      <c r="J26" s="2"/>
    </row>
    <row r="27" spans="1:10">
      <c r="A27" s="18" t="s">
        <v>31</v>
      </c>
      <c r="B27" s="17" t="s">
        <v>30</v>
      </c>
      <c r="C27" s="16">
        <f>'[2]台灣--大陸'!D27+[2]自大陸進口試算!C27</f>
        <v>429626</v>
      </c>
      <c r="D27" s="16">
        <v>286874</v>
      </c>
      <c r="E27" s="59">
        <f t="shared" si="4"/>
        <v>0.49761219211221652</v>
      </c>
      <c r="F27" s="16">
        <f>'[2]台灣--大陸'!G27+[2]自大陸進口試算!F27</f>
        <v>3797233</v>
      </c>
      <c r="G27" s="16">
        <v>2435494</v>
      </c>
      <c r="H27" s="59">
        <f t="shared" si="5"/>
        <v>0.55912229716024753</v>
      </c>
      <c r="I27" s="2"/>
      <c r="J27" s="2"/>
    </row>
    <row r="28" spans="1:10">
      <c r="A28" s="18" t="s">
        <v>29</v>
      </c>
      <c r="B28" s="17" t="s">
        <v>28</v>
      </c>
      <c r="C28" s="16">
        <f>'[2]台灣--大陸'!D28+[2]自大陸進口試算!C28</f>
        <v>35723</v>
      </c>
      <c r="D28" s="16">
        <v>62534</v>
      </c>
      <c r="E28" s="60">
        <f t="shared" si="4"/>
        <v>-0.42874276393641858</v>
      </c>
      <c r="F28" s="16">
        <f>'[2]台灣--大陸'!G28+[2]自大陸進口試算!F28</f>
        <v>513659</v>
      </c>
      <c r="G28" s="16">
        <v>609681</v>
      </c>
      <c r="H28" s="60">
        <f t="shared" si="5"/>
        <v>-0.15749547714296494</v>
      </c>
      <c r="I28" s="2"/>
      <c r="J28" s="2"/>
    </row>
    <row r="29" spans="1:10">
      <c r="A29" s="18" t="s">
        <v>27</v>
      </c>
      <c r="B29" s="17" t="s">
        <v>26</v>
      </c>
      <c r="C29" s="16">
        <f>'[2]台灣--大陸'!D29+[2]自大陸進口試算!C29</f>
        <v>1573767</v>
      </c>
      <c r="D29" s="16">
        <v>1313470</v>
      </c>
      <c r="E29" s="59">
        <f t="shared" si="4"/>
        <v>0.19817506300105828</v>
      </c>
      <c r="F29" s="16">
        <f>'[2]台灣--大陸'!G29+[2]自大陸進口試算!F29</f>
        <v>14159117</v>
      </c>
      <c r="G29" s="16">
        <v>11796705</v>
      </c>
      <c r="H29" s="59">
        <f t="shared" si="5"/>
        <v>0.20026032693027418</v>
      </c>
      <c r="I29" s="2"/>
      <c r="J29" s="2"/>
    </row>
    <row r="30" spans="1:10">
      <c r="A30" s="18" t="s">
        <v>25</v>
      </c>
      <c r="B30" s="17" t="s">
        <v>24</v>
      </c>
      <c r="C30" s="16">
        <f>'[2]台灣--大陸'!D30+[2]自大陸進口試算!C30</f>
        <v>1305370</v>
      </c>
      <c r="D30" s="16">
        <v>1391639</v>
      </c>
      <c r="E30" s="60">
        <f t="shared" si="4"/>
        <v>-6.1990932993398432E-2</v>
      </c>
      <c r="F30" s="16">
        <f>'[2]台灣--大陸'!G30+[2]自大陸進口試算!F30</f>
        <v>12605587</v>
      </c>
      <c r="G30" s="16">
        <v>14963681</v>
      </c>
      <c r="H30" s="60">
        <f t="shared" si="5"/>
        <v>-0.15758782882366978</v>
      </c>
      <c r="I30" s="2"/>
      <c r="J30" s="2"/>
    </row>
    <row r="31" spans="1:10">
      <c r="A31" s="18" t="s">
        <v>23</v>
      </c>
      <c r="B31" s="17" t="s">
        <v>22</v>
      </c>
      <c r="C31" s="16">
        <f>'[2]台灣--大陸'!D31+[2]自大陸進口試算!C31</f>
        <v>551111</v>
      </c>
      <c r="D31" s="16">
        <v>674817</v>
      </c>
      <c r="E31" s="60">
        <f t="shared" si="4"/>
        <v>-0.183317847653512</v>
      </c>
      <c r="F31" s="16">
        <f>'[2]台灣--大陸'!G31+[2]自大陸進口試算!F31</f>
        <v>2287473</v>
      </c>
      <c r="G31" s="16">
        <v>4554834</v>
      </c>
      <c r="H31" s="60">
        <f t="shared" si="5"/>
        <v>-0.49779223567752412</v>
      </c>
      <c r="I31" s="2"/>
      <c r="J31" s="2"/>
    </row>
    <row r="32" spans="1:10">
      <c r="A32" s="18" t="s">
        <v>21</v>
      </c>
      <c r="B32" s="17" t="s">
        <v>20</v>
      </c>
      <c r="C32" s="16">
        <f>'[2]台灣--大陸'!D32+[2]自大陸進口試算!C32</f>
        <v>1611525</v>
      </c>
      <c r="D32" s="16">
        <v>1753939</v>
      </c>
      <c r="E32" s="60">
        <f t="shared" si="4"/>
        <v>-8.1196666474717766E-2</v>
      </c>
      <c r="F32" s="16">
        <f>'[2]台灣--大陸'!G32+[2]自大陸進口試算!F32</f>
        <v>10010161</v>
      </c>
      <c r="G32" s="16">
        <v>9592957</v>
      </c>
      <c r="H32" s="59">
        <f t="shared" si="5"/>
        <v>4.3490656739105578E-2</v>
      </c>
      <c r="I32" s="2"/>
      <c r="J32" s="2"/>
    </row>
    <row r="33" spans="1:10">
      <c r="A33" s="18" t="s">
        <v>19</v>
      </c>
      <c r="B33" s="17" t="s">
        <v>18</v>
      </c>
      <c r="C33" s="16">
        <f>'[2]台灣--大陸'!D33+[2]自大陸進口試算!C33</f>
        <v>1284703</v>
      </c>
      <c r="D33" s="16">
        <v>1343282</v>
      </c>
      <c r="E33" s="60">
        <f t="shared" si="4"/>
        <v>-4.3608862472660243E-2</v>
      </c>
      <c r="F33" s="16">
        <f>'[2]台灣--大陸'!G33+[2]自大陸進口試算!F33</f>
        <v>3830206</v>
      </c>
      <c r="G33" s="16">
        <v>3541634</v>
      </c>
      <c r="H33" s="59">
        <f t="shared" si="5"/>
        <v>8.1479904473471851E-2</v>
      </c>
      <c r="I33" s="2"/>
      <c r="J33" s="2"/>
    </row>
    <row r="34" spans="1:10">
      <c r="A34" s="18" t="s">
        <v>17</v>
      </c>
      <c r="B34" s="17" t="s">
        <v>16</v>
      </c>
      <c r="C34" s="16">
        <f>'[2]台灣--大陸'!D34+[2]自大陸進口試算!C34</f>
        <v>285895</v>
      </c>
      <c r="D34" s="16">
        <v>494437</v>
      </c>
      <c r="E34" s="60">
        <f t="shared" si="4"/>
        <v>-0.42177668742428259</v>
      </c>
      <c r="F34" s="16">
        <f>'[2]台灣--大陸'!G34+[2]自大陸進口試算!F34</f>
        <v>2803521</v>
      </c>
      <c r="G34" s="16">
        <v>3994810</v>
      </c>
      <c r="H34" s="60">
        <f t="shared" si="5"/>
        <v>-0.29820917640638728</v>
      </c>
      <c r="I34" s="2"/>
      <c r="J34" s="2"/>
    </row>
    <row r="35" spans="1:10">
      <c r="A35" s="18" t="s">
        <v>15</v>
      </c>
      <c r="B35" s="17" t="s">
        <v>14</v>
      </c>
      <c r="C35" s="16">
        <f>'[2]台灣--大陸'!D35+[2]自大陸進口試算!C35</f>
        <v>180324</v>
      </c>
      <c r="D35" s="16">
        <v>129919</v>
      </c>
      <c r="E35" s="59">
        <f t="shared" si="4"/>
        <v>0.38797250594601251</v>
      </c>
      <c r="F35" s="16">
        <f>'[2]台灣--大陸'!G35+[2]自大陸進口試算!F35</f>
        <v>1114900</v>
      </c>
      <c r="G35" s="16">
        <v>678761</v>
      </c>
      <c r="H35" s="59">
        <f t="shared" si="5"/>
        <v>0.64255164925503971</v>
      </c>
      <c r="I35" s="2"/>
      <c r="J35" s="2"/>
    </row>
    <row r="36" spans="1:10">
      <c r="A36" s="18" t="s">
        <v>13</v>
      </c>
      <c r="B36" s="17" t="s">
        <v>12</v>
      </c>
      <c r="C36" s="16">
        <f>'[2]台灣--大陸'!D36+[2]自大陸進口試算!C36</f>
        <v>60488</v>
      </c>
      <c r="D36" s="16">
        <v>163258</v>
      </c>
      <c r="E36" s="60">
        <f t="shared" si="4"/>
        <v>-0.62949441987528942</v>
      </c>
      <c r="F36" s="16">
        <f>'[2]台灣--大陸'!G36+[2]自大陸進口試算!F36</f>
        <v>142611</v>
      </c>
      <c r="G36" s="16">
        <v>374422</v>
      </c>
      <c r="H36" s="60">
        <f t="shared" si="5"/>
        <v>-0.61911693223154618</v>
      </c>
      <c r="I36" s="2"/>
      <c r="J36" s="2"/>
    </row>
    <row r="37" spans="1:10">
      <c r="A37" s="18" t="s">
        <v>11</v>
      </c>
      <c r="B37" s="17" t="s">
        <v>10</v>
      </c>
      <c r="C37" s="16">
        <f>'[2]台灣--大陸'!D37+[2]自大陸進口試算!C37</f>
        <v>408479</v>
      </c>
      <c r="D37" s="16">
        <v>471291</v>
      </c>
      <c r="E37" s="60">
        <f t="shared" si="4"/>
        <v>-0.13327646825422085</v>
      </c>
      <c r="F37" s="16">
        <f>'[2]台灣--大陸'!G37+[2]自大陸進口試算!F37</f>
        <v>4110489</v>
      </c>
      <c r="G37" s="16">
        <v>4729971</v>
      </c>
      <c r="H37" s="60">
        <f t="shared" si="5"/>
        <v>-0.13096951334373932</v>
      </c>
      <c r="I37" s="2"/>
      <c r="J37" s="2"/>
    </row>
    <row r="38" spans="1:10">
      <c r="A38" s="18" t="s">
        <v>9</v>
      </c>
      <c r="B38" s="17" t="s">
        <v>8</v>
      </c>
      <c r="C38" s="16">
        <f>'[2]台灣--大陸'!D38+[2]自大陸進口試算!C38</f>
        <v>637732</v>
      </c>
      <c r="D38" s="16">
        <v>708918</v>
      </c>
      <c r="E38" s="60">
        <f t="shared" si="4"/>
        <v>-0.10041499863171763</v>
      </c>
      <c r="F38" s="16">
        <f>'[2]台灣--大陸'!G38+[2]自大陸進口試算!F38</f>
        <v>9693163</v>
      </c>
      <c r="G38" s="16">
        <v>10155167</v>
      </c>
      <c r="H38" s="60">
        <f t="shared" si="5"/>
        <v>-4.5494475866324997E-2</v>
      </c>
      <c r="I38" s="2"/>
      <c r="J38" s="2"/>
    </row>
    <row r="39" spans="1:10">
      <c r="A39" s="18" t="s">
        <v>7</v>
      </c>
      <c r="B39" s="17" t="s">
        <v>6</v>
      </c>
      <c r="C39" s="16">
        <f>'[2]台灣--大陸'!D39+[2]自大陸進口試算!C39</f>
        <v>547417</v>
      </c>
      <c r="D39" s="16">
        <v>543019</v>
      </c>
      <c r="E39" s="59">
        <f t="shared" si="4"/>
        <v>8.0991641176459753E-3</v>
      </c>
      <c r="F39" s="16">
        <f>'[2]台灣--大陸'!G39+[2]自大陸進口試算!F39</f>
        <v>7407121</v>
      </c>
      <c r="G39" s="16">
        <v>7125377</v>
      </c>
      <c r="H39" s="59">
        <f t="shared" si="5"/>
        <v>3.9540925343318677E-2</v>
      </c>
      <c r="I39" s="2"/>
      <c r="J39" s="2"/>
    </row>
    <row r="40" spans="1:10">
      <c r="A40" s="18" t="s">
        <v>5</v>
      </c>
      <c r="B40" s="17" t="s">
        <v>4</v>
      </c>
      <c r="C40" s="16">
        <f>'[2]台灣--大陸'!D40+[2]自大陸進口試算!C40</f>
        <v>1204293</v>
      </c>
      <c r="D40" s="16">
        <v>1339502</v>
      </c>
      <c r="E40" s="60">
        <f t="shared" si="4"/>
        <v>-0.10093975223627885</v>
      </c>
      <c r="F40" s="16">
        <f>'[2]台灣--大陸'!G40+[2]自大陸進口試算!F40</f>
        <v>6213519</v>
      </c>
      <c r="G40" s="16">
        <v>6844845</v>
      </c>
      <c r="H40" s="60">
        <f t="shared" si="5"/>
        <v>-9.2233790538719287E-2</v>
      </c>
      <c r="I40" s="2"/>
      <c r="J40" s="2"/>
    </row>
    <row r="41" spans="1:10">
      <c r="A41" s="18" t="s">
        <v>3</v>
      </c>
      <c r="B41" s="17" t="s">
        <v>2</v>
      </c>
      <c r="C41" s="16">
        <f>'[2]台灣--大陸'!D41+[2]自大陸進口試算!C41</f>
        <v>312398</v>
      </c>
      <c r="D41" s="16">
        <v>326266</v>
      </c>
      <c r="E41" s="60">
        <f t="shared" si="4"/>
        <v>-4.2505195147517667E-2</v>
      </c>
      <c r="F41" s="16">
        <f>'[2]台灣--大陸'!G41+[2]自大陸進口試算!F41</f>
        <v>1435594</v>
      </c>
      <c r="G41" s="16">
        <v>1455380</v>
      </c>
      <c r="H41" s="60">
        <f t="shared" si="5"/>
        <v>-1.3595074825818686E-2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19941348</v>
      </c>
      <c r="D42" s="58">
        <f>SUM(D20:D41)</f>
        <v>20537780</v>
      </c>
      <c r="E42" s="82">
        <f t="shared" si="4"/>
        <v>-2.9040723973087646E-2</v>
      </c>
      <c r="F42" s="58">
        <f>SUM(F20:F41)</f>
        <v>423278959</v>
      </c>
      <c r="G42" s="58">
        <f>SUM(G20:G41)</f>
        <v>381911714</v>
      </c>
      <c r="H42" s="57">
        <f t="shared" si="5"/>
        <v>0.10831625080764085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CD46-7EB5-4FBA-98E5-5BDABCD51A02}">
  <sheetPr>
    <tabColor rgb="FFFFC000"/>
  </sheetPr>
  <dimension ref="A1:J44"/>
  <sheetViews>
    <sheetView workbookViewId="0">
      <selection activeCell="I19" sqref="I19"/>
    </sheetView>
  </sheetViews>
  <sheetFormatPr defaultRowHeight="16.5"/>
  <cols>
    <col min="1" max="1" width="14.5" style="3" customWidth="1"/>
    <col min="2" max="2" width="31.875" style="1" customWidth="1"/>
    <col min="3" max="3" width="14" style="2" customWidth="1"/>
    <col min="4" max="4" width="14.375" style="2" customWidth="1"/>
    <col min="5" max="5" width="13.5" style="2" customWidth="1"/>
    <col min="6" max="6" width="18.375" style="2" customWidth="1"/>
    <col min="7" max="7" width="15.25" style="2" customWidth="1"/>
    <col min="8" max="8" width="16" style="2" customWidth="1"/>
    <col min="9" max="9" width="12.75" style="1" customWidth="1"/>
    <col min="10" max="10" width="11.75" style="1" customWidth="1"/>
    <col min="11" max="256" width="9" style="1"/>
    <col min="257" max="257" width="14.5" style="1" customWidth="1"/>
    <col min="258" max="258" width="31.875" style="1" customWidth="1"/>
    <col min="259" max="259" width="14" style="1" customWidth="1"/>
    <col min="260" max="260" width="14.375" style="1" customWidth="1"/>
    <col min="261" max="261" width="13.5" style="1" customWidth="1"/>
    <col min="262" max="262" width="18.375" style="1" customWidth="1"/>
    <col min="263" max="263" width="15.25" style="1" customWidth="1"/>
    <col min="264" max="264" width="16" style="1" customWidth="1"/>
    <col min="265" max="265" width="12.75" style="1" customWidth="1"/>
    <col min="266" max="266" width="11.75" style="1" customWidth="1"/>
    <col min="267" max="512" width="9" style="1"/>
    <col min="513" max="513" width="14.5" style="1" customWidth="1"/>
    <col min="514" max="514" width="31.875" style="1" customWidth="1"/>
    <col min="515" max="515" width="14" style="1" customWidth="1"/>
    <col min="516" max="516" width="14.375" style="1" customWidth="1"/>
    <col min="517" max="517" width="13.5" style="1" customWidth="1"/>
    <col min="518" max="518" width="18.375" style="1" customWidth="1"/>
    <col min="519" max="519" width="15.25" style="1" customWidth="1"/>
    <col min="520" max="520" width="16" style="1" customWidth="1"/>
    <col min="521" max="521" width="12.75" style="1" customWidth="1"/>
    <col min="522" max="522" width="11.75" style="1" customWidth="1"/>
    <col min="523" max="768" width="9" style="1"/>
    <col min="769" max="769" width="14.5" style="1" customWidth="1"/>
    <col min="770" max="770" width="31.875" style="1" customWidth="1"/>
    <col min="771" max="771" width="14" style="1" customWidth="1"/>
    <col min="772" max="772" width="14.375" style="1" customWidth="1"/>
    <col min="773" max="773" width="13.5" style="1" customWidth="1"/>
    <col min="774" max="774" width="18.375" style="1" customWidth="1"/>
    <col min="775" max="775" width="15.25" style="1" customWidth="1"/>
    <col min="776" max="776" width="16" style="1" customWidth="1"/>
    <col min="777" max="777" width="12.75" style="1" customWidth="1"/>
    <col min="778" max="778" width="11.75" style="1" customWidth="1"/>
    <col min="779" max="1024" width="9" style="1"/>
    <col min="1025" max="1025" width="14.5" style="1" customWidth="1"/>
    <col min="1026" max="1026" width="31.875" style="1" customWidth="1"/>
    <col min="1027" max="1027" width="14" style="1" customWidth="1"/>
    <col min="1028" max="1028" width="14.375" style="1" customWidth="1"/>
    <col min="1029" max="1029" width="13.5" style="1" customWidth="1"/>
    <col min="1030" max="1030" width="18.375" style="1" customWidth="1"/>
    <col min="1031" max="1031" width="15.25" style="1" customWidth="1"/>
    <col min="1032" max="1032" width="16" style="1" customWidth="1"/>
    <col min="1033" max="1033" width="12.75" style="1" customWidth="1"/>
    <col min="1034" max="1034" width="11.75" style="1" customWidth="1"/>
    <col min="1035" max="1280" width="9" style="1"/>
    <col min="1281" max="1281" width="14.5" style="1" customWidth="1"/>
    <col min="1282" max="1282" width="31.875" style="1" customWidth="1"/>
    <col min="1283" max="1283" width="14" style="1" customWidth="1"/>
    <col min="1284" max="1284" width="14.375" style="1" customWidth="1"/>
    <col min="1285" max="1285" width="13.5" style="1" customWidth="1"/>
    <col min="1286" max="1286" width="18.375" style="1" customWidth="1"/>
    <col min="1287" max="1287" width="15.25" style="1" customWidth="1"/>
    <col min="1288" max="1288" width="16" style="1" customWidth="1"/>
    <col min="1289" max="1289" width="12.75" style="1" customWidth="1"/>
    <col min="1290" max="1290" width="11.75" style="1" customWidth="1"/>
    <col min="1291" max="1536" width="9" style="1"/>
    <col min="1537" max="1537" width="14.5" style="1" customWidth="1"/>
    <col min="1538" max="1538" width="31.875" style="1" customWidth="1"/>
    <col min="1539" max="1539" width="14" style="1" customWidth="1"/>
    <col min="1540" max="1540" width="14.375" style="1" customWidth="1"/>
    <col min="1541" max="1541" width="13.5" style="1" customWidth="1"/>
    <col min="1542" max="1542" width="18.375" style="1" customWidth="1"/>
    <col min="1543" max="1543" width="15.25" style="1" customWidth="1"/>
    <col min="1544" max="1544" width="16" style="1" customWidth="1"/>
    <col min="1545" max="1545" width="12.75" style="1" customWidth="1"/>
    <col min="1546" max="1546" width="11.75" style="1" customWidth="1"/>
    <col min="1547" max="1792" width="9" style="1"/>
    <col min="1793" max="1793" width="14.5" style="1" customWidth="1"/>
    <col min="1794" max="1794" width="31.875" style="1" customWidth="1"/>
    <col min="1795" max="1795" width="14" style="1" customWidth="1"/>
    <col min="1796" max="1796" width="14.375" style="1" customWidth="1"/>
    <col min="1797" max="1797" width="13.5" style="1" customWidth="1"/>
    <col min="1798" max="1798" width="18.375" style="1" customWidth="1"/>
    <col min="1799" max="1799" width="15.25" style="1" customWidth="1"/>
    <col min="1800" max="1800" width="16" style="1" customWidth="1"/>
    <col min="1801" max="1801" width="12.75" style="1" customWidth="1"/>
    <col min="1802" max="1802" width="11.75" style="1" customWidth="1"/>
    <col min="1803" max="2048" width="9" style="1"/>
    <col min="2049" max="2049" width="14.5" style="1" customWidth="1"/>
    <col min="2050" max="2050" width="31.875" style="1" customWidth="1"/>
    <col min="2051" max="2051" width="14" style="1" customWidth="1"/>
    <col min="2052" max="2052" width="14.375" style="1" customWidth="1"/>
    <col min="2053" max="2053" width="13.5" style="1" customWidth="1"/>
    <col min="2054" max="2054" width="18.375" style="1" customWidth="1"/>
    <col min="2055" max="2055" width="15.25" style="1" customWidth="1"/>
    <col min="2056" max="2056" width="16" style="1" customWidth="1"/>
    <col min="2057" max="2057" width="12.75" style="1" customWidth="1"/>
    <col min="2058" max="2058" width="11.75" style="1" customWidth="1"/>
    <col min="2059" max="2304" width="9" style="1"/>
    <col min="2305" max="2305" width="14.5" style="1" customWidth="1"/>
    <col min="2306" max="2306" width="31.875" style="1" customWidth="1"/>
    <col min="2307" max="2307" width="14" style="1" customWidth="1"/>
    <col min="2308" max="2308" width="14.375" style="1" customWidth="1"/>
    <col min="2309" max="2309" width="13.5" style="1" customWidth="1"/>
    <col min="2310" max="2310" width="18.375" style="1" customWidth="1"/>
    <col min="2311" max="2311" width="15.25" style="1" customWidth="1"/>
    <col min="2312" max="2312" width="16" style="1" customWidth="1"/>
    <col min="2313" max="2313" width="12.75" style="1" customWidth="1"/>
    <col min="2314" max="2314" width="11.75" style="1" customWidth="1"/>
    <col min="2315" max="2560" width="9" style="1"/>
    <col min="2561" max="2561" width="14.5" style="1" customWidth="1"/>
    <col min="2562" max="2562" width="31.875" style="1" customWidth="1"/>
    <col min="2563" max="2563" width="14" style="1" customWidth="1"/>
    <col min="2564" max="2564" width="14.375" style="1" customWidth="1"/>
    <col min="2565" max="2565" width="13.5" style="1" customWidth="1"/>
    <col min="2566" max="2566" width="18.375" style="1" customWidth="1"/>
    <col min="2567" max="2567" width="15.25" style="1" customWidth="1"/>
    <col min="2568" max="2568" width="16" style="1" customWidth="1"/>
    <col min="2569" max="2569" width="12.75" style="1" customWidth="1"/>
    <col min="2570" max="2570" width="11.75" style="1" customWidth="1"/>
    <col min="2571" max="2816" width="9" style="1"/>
    <col min="2817" max="2817" width="14.5" style="1" customWidth="1"/>
    <col min="2818" max="2818" width="31.875" style="1" customWidth="1"/>
    <col min="2819" max="2819" width="14" style="1" customWidth="1"/>
    <col min="2820" max="2820" width="14.375" style="1" customWidth="1"/>
    <col min="2821" max="2821" width="13.5" style="1" customWidth="1"/>
    <col min="2822" max="2822" width="18.375" style="1" customWidth="1"/>
    <col min="2823" max="2823" width="15.25" style="1" customWidth="1"/>
    <col min="2824" max="2824" width="16" style="1" customWidth="1"/>
    <col min="2825" max="2825" width="12.75" style="1" customWidth="1"/>
    <col min="2826" max="2826" width="11.75" style="1" customWidth="1"/>
    <col min="2827" max="3072" width="9" style="1"/>
    <col min="3073" max="3073" width="14.5" style="1" customWidth="1"/>
    <col min="3074" max="3074" width="31.875" style="1" customWidth="1"/>
    <col min="3075" max="3075" width="14" style="1" customWidth="1"/>
    <col min="3076" max="3076" width="14.375" style="1" customWidth="1"/>
    <col min="3077" max="3077" width="13.5" style="1" customWidth="1"/>
    <col min="3078" max="3078" width="18.375" style="1" customWidth="1"/>
    <col min="3079" max="3079" width="15.25" style="1" customWidth="1"/>
    <col min="3080" max="3080" width="16" style="1" customWidth="1"/>
    <col min="3081" max="3081" width="12.75" style="1" customWidth="1"/>
    <col min="3082" max="3082" width="11.75" style="1" customWidth="1"/>
    <col min="3083" max="3328" width="9" style="1"/>
    <col min="3329" max="3329" width="14.5" style="1" customWidth="1"/>
    <col min="3330" max="3330" width="31.875" style="1" customWidth="1"/>
    <col min="3331" max="3331" width="14" style="1" customWidth="1"/>
    <col min="3332" max="3332" width="14.375" style="1" customWidth="1"/>
    <col min="3333" max="3333" width="13.5" style="1" customWidth="1"/>
    <col min="3334" max="3334" width="18.375" style="1" customWidth="1"/>
    <col min="3335" max="3335" width="15.25" style="1" customWidth="1"/>
    <col min="3336" max="3336" width="16" style="1" customWidth="1"/>
    <col min="3337" max="3337" width="12.75" style="1" customWidth="1"/>
    <col min="3338" max="3338" width="11.75" style="1" customWidth="1"/>
    <col min="3339" max="3584" width="9" style="1"/>
    <col min="3585" max="3585" width="14.5" style="1" customWidth="1"/>
    <col min="3586" max="3586" width="31.875" style="1" customWidth="1"/>
    <col min="3587" max="3587" width="14" style="1" customWidth="1"/>
    <col min="3588" max="3588" width="14.375" style="1" customWidth="1"/>
    <col min="3589" max="3589" width="13.5" style="1" customWidth="1"/>
    <col min="3590" max="3590" width="18.375" style="1" customWidth="1"/>
    <col min="3591" max="3591" width="15.25" style="1" customWidth="1"/>
    <col min="3592" max="3592" width="16" style="1" customWidth="1"/>
    <col min="3593" max="3593" width="12.75" style="1" customWidth="1"/>
    <col min="3594" max="3594" width="11.75" style="1" customWidth="1"/>
    <col min="3595" max="3840" width="9" style="1"/>
    <col min="3841" max="3841" width="14.5" style="1" customWidth="1"/>
    <col min="3842" max="3842" width="31.875" style="1" customWidth="1"/>
    <col min="3843" max="3843" width="14" style="1" customWidth="1"/>
    <col min="3844" max="3844" width="14.375" style="1" customWidth="1"/>
    <col min="3845" max="3845" width="13.5" style="1" customWidth="1"/>
    <col min="3846" max="3846" width="18.375" style="1" customWidth="1"/>
    <col min="3847" max="3847" width="15.25" style="1" customWidth="1"/>
    <col min="3848" max="3848" width="16" style="1" customWidth="1"/>
    <col min="3849" max="3849" width="12.75" style="1" customWidth="1"/>
    <col min="3850" max="3850" width="11.75" style="1" customWidth="1"/>
    <col min="3851" max="4096" width="9" style="1"/>
    <col min="4097" max="4097" width="14.5" style="1" customWidth="1"/>
    <col min="4098" max="4098" width="31.875" style="1" customWidth="1"/>
    <col min="4099" max="4099" width="14" style="1" customWidth="1"/>
    <col min="4100" max="4100" width="14.375" style="1" customWidth="1"/>
    <col min="4101" max="4101" width="13.5" style="1" customWidth="1"/>
    <col min="4102" max="4102" width="18.375" style="1" customWidth="1"/>
    <col min="4103" max="4103" width="15.25" style="1" customWidth="1"/>
    <col min="4104" max="4104" width="16" style="1" customWidth="1"/>
    <col min="4105" max="4105" width="12.75" style="1" customWidth="1"/>
    <col min="4106" max="4106" width="11.75" style="1" customWidth="1"/>
    <col min="4107" max="4352" width="9" style="1"/>
    <col min="4353" max="4353" width="14.5" style="1" customWidth="1"/>
    <col min="4354" max="4354" width="31.875" style="1" customWidth="1"/>
    <col min="4355" max="4355" width="14" style="1" customWidth="1"/>
    <col min="4356" max="4356" width="14.375" style="1" customWidth="1"/>
    <col min="4357" max="4357" width="13.5" style="1" customWidth="1"/>
    <col min="4358" max="4358" width="18.375" style="1" customWidth="1"/>
    <col min="4359" max="4359" width="15.25" style="1" customWidth="1"/>
    <col min="4360" max="4360" width="16" style="1" customWidth="1"/>
    <col min="4361" max="4361" width="12.75" style="1" customWidth="1"/>
    <col min="4362" max="4362" width="11.75" style="1" customWidth="1"/>
    <col min="4363" max="4608" width="9" style="1"/>
    <col min="4609" max="4609" width="14.5" style="1" customWidth="1"/>
    <col min="4610" max="4610" width="31.875" style="1" customWidth="1"/>
    <col min="4611" max="4611" width="14" style="1" customWidth="1"/>
    <col min="4612" max="4612" width="14.375" style="1" customWidth="1"/>
    <col min="4613" max="4613" width="13.5" style="1" customWidth="1"/>
    <col min="4614" max="4614" width="18.375" style="1" customWidth="1"/>
    <col min="4615" max="4615" width="15.25" style="1" customWidth="1"/>
    <col min="4616" max="4616" width="16" style="1" customWidth="1"/>
    <col min="4617" max="4617" width="12.75" style="1" customWidth="1"/>
    <col min="4618" max="4618" width="11.75" style="1" customWidth="1"/>
    <col min="4619" max="4864" width="9" style="1"/>
    <col min="4865" max="4865" width="14.5" style="1" customWidth="1"/>
    <col min="4866" max="4866" width="31.875" style="1" customWidth="1"/>
    <col min="4867" max="4867" width="14" style="1" customWidth="1"/>
    <col min="4868" max="4868" width="14.375" style="1" customWidth="1"/>
    <col min="4869" max="4869" width="13.5" style="1" customWidth="1"/>
    <col min="4870" max="4870" width="18.375" style="1" customWidth="1"/>
    <col min="4871" max="4871" width="15.25" style="1" customWidth="1"/>
    <col min="4872" max="4872" width="16" style="1" customWidth="1"/>
    <col min="4873" max="4873" width="12.75" style="1" customWidth="1"/>
    <col min="4874" max="4874" width="11.75" style="1" customWidth="1"/>
    <col min="4875" max="5120" width="9" style="1"/>
    <col min="5121" max="5121" width="14.5" style="1" customWidth="1"/>
    <col min="5122" max="5122" width="31.875" style="1" customWidth="1"/>
    <col min="5123" max="5123" width="14" style="1" customWidth="1"/>
    <col min="5124" max="5124" width="14.375" style="1" customWidth="1"/>
    <col min="5125" max="5125" width="13.5" style="1" customWidth="1"/>
    <col min="5126" max="5126" width="18.375" style="1" customWidth="1"/>
    <col min="5127" max="5127" width="15.25" style="1" customWidth="1"/>
    <col min="5128" max="5128" width="16" style="1" customWidth="1"/>
    <col min="5129" max="5129" width="12.75" style="1" customWidth="1"/>
    <col min="5130" max="5130" width="11.75" style="1" customWidth="1"/>
    <col min="5131" max="5376" width="9" style="1"/>
    <col min="5377" max="5377" width="14.5" style="1" customWidth="1"/>
    <col min="5378" max="5378" width="31.875" style="1" customWidth="1"/>
    <col min="5379" max="5379" width="14" style="1" customWidth="1"/>
    <col min="5380" max="5380" width="14.375" style="1" customWidth="1"/>
    <col min="5381" max="5381" width="13.5" style="1" customWidth="1"/>
    <col min="5382" max="5382" width="18.375" style="1" customWidth="1"/>
    <col min="5383" max="5383" width="15.25" style="1" customWidth="1"/>
    <col min="5384" max="5384" width="16" style="1" customWidth="1"/>
    <col min="5385" max="5385" width="12.75" style="1" customWidth="1"/>
    <col min="5386" max="5386" width="11.75" style="1" customWidth="1"/>
    <col min="5387" max="5632" width="9" style="1"/>
    <col min="5633" max="5633" width="14.5" style="1" customWidth="1"/>
    <col min="5634" max="5634" width="31.875" style="1" customWidth="1"/>
    <col min="5635" max="5635" width="14" style="1" customWidth="1"/>
    <col min="5636" max="5636" width="14.375" style="1" customWidth="1"/>
    <col min="5637" max="5637" width="13.5" style="1" customWidth="1"/>
    <col min="5638" max="5638" width="18.375" style="1" customWidth="1"/>
    <col min="5639" max="5639" width="15.25" style="1" customWidth="1"/>
    <col min="5640" max="5640" width="16" style="1" customWidth="1"/>
    <col min="5641" max="5641" width="12.75" style="1" customWidth="1"/>
    <col min="5642" max="5642" width="11.75" style="1" customWidth="1"/>
    <col min="5643" max="5888" width="9" style="1"/>
    <col min="5889" max="5889" width="14.5" style="1" customWidth="1"/>
    <col min="5890" max="5890" width="31.875" style="1" customWidth="1"/>
    <col min="5891" max="5891" width="14" style="1" customWidth="1"/>
    <col min="5892" max="5892" width="14.375" style="1" customWidth="1"/>
    <col min="5893" max="5893" width="13.5" style="1" customWidth="1"/>
    <col min="5894" max="5894" width="18.375" style="1" customWidth="1"/>
    <col min="5895" max="5895" width="15.25" style="1" customWidth="1"/>
    <col min="5896" max="5896" width="16" style="1" customWidth="1"/>
    <col min="5897" max="5897" width="12.75" style="1" customWidth="1"/>
    <col min="5898" max="5898" width="11.75" style="1" customWidth="1"/>
    <col min="5899" max="6144" width="9" style="1"/>
    <col min="6145" max="6145" width="14.5" style="1" customWidth="1"/>
    <col min="6146" max="6146" width="31.875" style="1" customWidth="1"/>
    <col min="6147" max="6147" width="14" style="1" customWidth="1"/>
    <col min="6148" max="6148" width="14.375" style="1" customWidth="1"/>
    <col min="6149" max="6149" width="13.5" style="1" customWidth="1"/>
    <col min="6150" max="6150" width="18.375" style="1" customWidth="1"/>
    <col min="6151" max="6151" width="15.25" style="1" customWidth="1"/>
    <col min="6152" max="6152" width="16" style="1" customWidth="1"/>
    <col min="6153" max="6153" width="12.75" style="1" customWidth="1"/>
    <col min="6154" max="6154" width="11.75" style="1" customWidth="1"/>
    <col min="6155" max="6400" width="9" style="1"/>
    <col min="6401" max="6401" width="14.5" style="1" customWidth="1"/>
    <col min="6402" max="6402" width="31.875" style="1" customWidth="1"/>
    <col min="6403" max="6403" width="14" style="1" customWidth="1"/>
    <col min="6404" max="6404" width="14.375" style="1" customWidth="1"/>
    <col min="6405" max="6405" width="13.5" style="1" customWidth="1"/>
    <col min="6406" max="6406" width="18.375" style="1" customWidth="1"/>
    <col min="6407" max="6407" width="15.25" style="1" customWidth="1"/>
    <col min="6408" max="6408" width="16" style="1" customWidth="1"/>
    <col min="6409" max="6409" width="12.75" style="1" customWidth="1"/>
    <col min="6410" max="6410" width="11.75" style="1" customWidth="1"/>
    <col min="6411" max="6656" width="9" style="1"/>
    <col min="6657" max="6657" width="14.5" style="1" customWidth="1"/>
    <col min="6658" max="6658" width="31.875" style="1" customWidth="1"/>
    <col min="6659" max="6659" width="14" style="1" customWidth="1"/>
    <col min="6660" max="6660" width="14.375" style="1" customWidth="1"/>
    <col min="6661" max="6661" width="13.5" style="1" customWidth="1"/>
    <col min="6662" max="6662" width="18.375" style="1" customWidth="1"/>
    <col min="6663" max="6663" width="15.25" style="1" customWidth="1"/>
    <col min="6664" max="6664" width="16" style="1" customWidth="1"/>
    <col min="6665" max="6665" width="12.75" style="1" customWidth="1"/>
    <col min="6666" max="6666" width="11.75" style="1" customWidth="1"/>
    <col min="6667" max="6912" width="9" style="1"/>
    <col min="6913" max="6913" width="14.5" style="1" customWidth="1"/>
    <col min="6914" max="6914" width="31.875" style="1" customWidth="1"/>
    <col min="6915" max="6915" width="14" style="1" customWidth="1"/>
    <col min="6916" max="6916" width="14.375" style="1" customWidth="1"/>
    <col min="6917" max="6917" width="13.5" style="1" customWidth="1"/>
    <col min="6918" max="6918" width="18.375" style="1" customWidth="1"/>
    <col min="6919" max="6919" width="15.25" style="1" customWidth="1"/>
    <col min="6920" max="6920" width="16" style="1" customWidth="1"/>
    <col min="6921" max="6921" width="12.75" style="1" customWidth="1"/>
    <col min="6922" max="6922" width="11.75" style="1" customWidth="1"/>
    <col min="6923" max="7168" width="9" style="1"/>
    <col min="7169" max="7169" width="14.5" style="1" customWidth="1"/>
    <col min="7170" max="7170" width="31.875" style="1" customWidth="1"/>
    <col min="7171" max="7171" width="14" style="1" customWidth="1"/>
    <col min="7172" max="7172" width="14.375" style="1" customWidth="1"/>
    <col min="7173" max="7173" width="13.5" style="1" customWidth="1"/>
    <col min="7174" max="7174" width="18.375" style="1" customWidth="1"/>
    <col min="7175" max="7175" width="15.25" style="1" customWidth="1"/>
    <col min="7176" max="7176" width="16" style="1" customWidth="1"/>
    <col min="7177" max="7177" width="12.75" style="1" customWidth="1"/>
    <col min="7178" max="7178" width="11.75" style="1" customWidth="1"/>
    <col min="7179" max="7424" width="9" style="1"/>
    <col min="7425" max="7425" width="14.5" style="1" customWidth="1"/>
    <col min="7426" max="7426" width="31.875" style="1" customWidth="1"/>
    <col min="7427" max="7427" width="14" style="1" customWidth="1"/>
    <col min="7428" max="7428" width="14.375" style="1" customWidth="1"/>
    <col min="7429" max="7429" width="13.5" style="1" customWidth="1"/>
    <col min="7430" max="7430" width="18.375" style="1" customWidth="1"/>
    <col min="7431" max="7431" width="15.25" style="1" customWidth="1"/>
    <col min="7432" max="7432" width="16" style="1" customWidth="1"/>
    <col min="7433" max="7433" width="12.75" style="1" customWidth="1"/>
    <col min="7434" max="7434" width="11.75" style="1" customWidth="1"/>
    <col min="7435" max="7680" width="9" style="1"/>
    <col min="7681" max="7681" width="14.5" style="1" customWidth="1"/>
    <col min="7682" max="7682" width="31.875" style="1" customWidth="1"/>
    <col min="7683" max="7683" width="14" style="1" customWidth="1"/>
    <col min="7684" max="7684" width="14.375" style="1" customWidth="1"/>
    <col min="7685" max="7685" width="13.5" style="1" customWidth="1"/>
    <col min="7686" max="7686" width="18.375" style="1" customWidth="1"/>
    <col min="7687" max="7687" width="15.25" style="1" customWidth="1"/>
    <col min="7688" max="7688" width="16" style="1" customWidth="1"/>
    <col min="7689" max="7689" width="12.75" style="1" customWidth="1"/>
    <col min="7690" max="7690" width="11.75" style="1" customWidth="1"/>
    <col min="7691" max="7936" width="9" style="1"/>
    <col min="7937" max="7937" width="14.5" style="1" customWidth="1"/>
    <col min="7938" max="7938" width="31.875" style="1" customWidth="1"/>
    <col min="7939" max="7939" width="14" style="1" customWidth="1"/>
    <col min="7940" max="7940" width="14.375" style="1" customWidth="1"/>
    <col min="7941" max="7941" width="13.5" style="1" customWidth="1"/>
    <col min="7942" max="7942" width="18.375" style="1" customWidth="1"/>
    <col min="7943" max="7943" width="15.25" style="1" customWidth="1"/>
    <col min="7944" max="7944" width="16" style="1" customWidth="1"/>
    <col min="7945" max="7945" width="12.75" style="1" customWidth="1"/>
    <col min="7946" max="7946" width="11.75" style="1" customWidth="1"/>
    <col min="7947" max="8192" width="9" style="1"/>
    <col min="8193" max="8193" width="14.5" style="1" customWidth="1"/>
    <col min="8194" max="8194" width="31.875" style="1" customWidth="1"/>
    <col min="8195" max="8195" width="14" style="1" customWidth="1"/>
    <col min="8196" max="8196" width="14.375" style="1" customWidth="1"/>
    <col min="8197" max="8197" width="13.5" style="1" customWidth="1"/>
    <col min="8198" max="8198" width="18.375" style="1" customWidth="1"/>
    <col min="8199" max="8199" width="15.25" style="1" customWidth="1"/>
    <col min="8200" max="8200" width="16" style="1" customWidth="1"/>
    <col min="8201" max="8201" width="12.75" style="1" customWidth="1"/>
    <col min="8202" max="8202" width="11.75" style="1" customWidth="1"/>
    <col min="8203" max="8448" width="9" style="1"/>
    <col min="8449" max="8449" width="14.5" style="1" customWidth="1"/>
    <col min="8450" max="8450" width="31.875" style="1" customWidth="1"/>
    <col min="8451" max="8451" width="14" style="1" customWidth="1"/>
    <col min="8452" max="8452" width="14.375" style="1" customWidth="1"/>
    <col min="8453" max="8453" width="13.5" style="1" customWidth="1"/>
    <col min="8454" max="8454" width="18.375" style="1" customWidth="1"/>
    <col min="8455" max="8455" width="15.25" style="1" customWidth="1"/>
    <col min="8456" max="8456" width="16" style="1" customWidth="1"/>
    <col min="8457" max="8457" width="12.75" style="1" customWidth="1"/>
    <col min="8458" max="8458" width="11.75" style="1" customWidth="1"/>
    <col min="8459" max="8704" width="9" style="1"/>
    <col min="8705" max="8705" width="14.5" style="1" customWidth="1"/>
    <col min="8706" max="8706" width="31.875" style="1" customWidth="1"/>
    <col min="8707" max="8707" width="14" style="1" customWidth="1"/>
    <col min="8708" max="8708" width="14.375" style="1" customWidth="1"/>
    <col min="8709" max="8709" width="13.5" style="1" customWidth="1"/>
    <col min="8710" max="8710" width="18.375" style="1" customWidth="1"/>
    <col min="8711" max="8711" width="15.25" style="1" customWidth="1"/>
    <col min="8712" max="8712" width="16" style="1" customWidth="1"/>
    <col min="8713" max="8713" width="12.75" style="1" customWidth="1"/>
    <col min="8714" max="8714" width="11.75" style="1" customWidth="1"/>
    <col min="8715" max="8960" width="9" style="1"/>
    <col min="8961" max="8961" width="14.5" style="1" customWidth="1"/>
    <col min="8962" max="8962" width="31.875" style="1" customWidth="1"/>
    <col min="8963" max="8963" width="14" style="1" customWidth="1"/>
    <col min="8964" max="8964" width="14.375" style="1" customWidth="1"/>
    <col min="8965" max="8965" width="13.5" style="1" customWidth="1"/>
    <col min="8966" max="8966" width="18.375" style="1" customWidth="1"/>
    <col min="8967" max="8967" width="15.25" style="1" customWidth="1"/>
    <col min="8968" max="8968" width="16" style="1" customWidth="1"/>
    <col min="8969" max="8969" width="12.75" style="1" customWidth="1"/>
    <col min="8970" max="8970" width="11.75" style="1" customWidth="1"/>
    <col min="8971" max="9216" width="9" style="1"/>
    <col min="9217" max="9217" width="14.5" style="1" customWidth="1"/>
    <col min="9218" max="9218" width="31.875" style="1" customWidth="1"/>
    <col min="9219" max="9219" width="14" style="1" customWidth="1"/>
    <col min="9220" max="9220" width="14.375" style="1" customWidth="1"/>
    <col min="9221" max="9221" width="13.5" style="1" customWidth="1"/>
    <col min="9222" max="9222" width="18.375" style="1" customWidth="1"/>
    <col min="9223" max="9223" width="15.25" style="1" customWidth="1"/>
    <col min="9224" max="9224" width="16" style="1" customWidth="1"/>
    <col min="9225" max="9225" width="12.75" style="1" customWidth="1"/>
    <col min="9226" max="9226" width="11.75" style="1" customWidth="1"/>
    <col min="9227" max="9472" width="9" style="1"/>
    <col min="9473" max="9473" width="14.5" style="1" customWidth="1"/>
    <col min="9474" max="9474" width="31.875" style="1" customWidth="1"/>
    <col min="9475" max="9475" width="14" style="1" customWidth="1"/>
    <col min="9476" max="9476" width="14.375" style="1" customWidth="1"/>
    <col min="9477" max="9477" width="13.5" style="1" customWidth="1"/>
    <col min="9478" max="9478" width="18.375" style="1" customWidth="1"/>
    <col min="9479" max="9479" width="15.25" style="1" customWidth="1"/>
    <col min="9480" max="9480" width="16" style="1" customWidth="1"/>
    <col min="9481" max="9481" width="12.75" style="1" customWidth="1"/>
    <col min="9482" max="9482" width="11.75" style="1" customWidth="1"/>
    <col min="9483" max="9728" width="9" style="1"/>
    <col min="9729" max="9729" width="14.5" style="1" customWidth="1"/>
    <col min="9730" max="9730" width="31.875" style="1" customWidth="1"/>
    <col min="9731" max="9731" width="14" style="1" customWidth="1"/>
    <col min="9732" max="9732" width="14.375" style="1" customWidth="1"/>
    <col min="9733" max="9733" width="13.5" style="1" customWidth="1"/>
    <col min="9734" max="9734" width="18.375" style="1" customWidth="1"/>
    <col min="9735" max="9735" width="15.25" style="1" customWidth="1"/>
    <col min="9736" max="9736" width="16" style="1" customWidth="1"/>
    <col min="9737" max="9737" width="12.75" style="1" customWidth="1"/>
    <col min="9738" max="9738" width="11.75" style="1" customWidth="1"/>
    <col min="9739" max="9984" width="9" style="1"/>
    <col min="9985" max="9985" width="14.5" style="1" customWidth="1"/>
    <col min="9986" max="9986" width="31.875" style="1" customWidth="1"/>
    <col min="9987" max="9987" width="14" style="1" customWidth="1"/>
    <col min="9988" max="9988" width="14.375" style="1" customWidth="1"/>
    <col min="9989" max="9989" width="13.5" style="1" customWidth="1"/>
    <col min="9990" max="9990" width="18.375" style="1" customWidth="1"/>
    <col min="9991" max="9991" width="15.25" style="1" customWidth="1"/>
    <col min="9992" max="9992" width="16" style="1" customWidth="1"/>
    <col min="9993" max="9993" width="12.75" style="1" customWidth="1"/>
    <col min="9994" max="9994" width="11.75" style="1" customWidth="1"/>
    <col min="9995" max="10240" width="9" style="1"/>
    <col min="10241" max="10241" width="14.5" style="1" customWidth="1"/>
    <col min="10242" max="10242" width="31.875" style="1" customWidth="1"/>
    <col min="10243" max="10243" width="14" style="1" customWidth="1"/>
    <col min="10244" max="10244" width="14.375" style="1" customWidth="1"/>
    <col min="10245" max="10245" width="13.5" style="1" customWidth="1"/>
    <col min="10246" max="10246" width="18.375" style="1" customWidth="1"/>
    <col min="10247" max="10247" width="15.25" style="1" customWidth="1"/>
    <col min="10248" max="10248" width="16" style="1" customWidth="1"/>
    <col min="10249" max="10249" width="12.75" style="1" customWidth="1"/>
    <col min="10250" max="10250" width="11.75" style="1" customWidth="1"/>
    <col min="10251" max="10496" width="9" style="1"/>
    <col min="10497" max="10497" width="14.5" style="1" customWidth="1"/>
    <col min="10498" max="10498" width="31.875" style="1" customWidth="1"/>
    <col min="10499" max="10499" width="14" style="1" customWidth="1"/>
    <col min="10500" max="10500" width="14.375" style="1" customWidth="1"/>
    <col min="10501" max="10501" width="13.5" style="1" customWidth="1"/>
    <col min="10502" max="10502" width="18.375" style="1" customWidth="1"/>
    <col min="10503" max="10503" width="15.25" style="1" customWidth="1"/>
    <col min="10504" max="10504" width="16" style="1" customWidth="1"/>
    <col min="10505" max="10505" width="12.75" style="1" customWidth="1"/>
    <col min="10506" max="10506" width="11.75" style="1" customWidth="1"/>
    <col min="10507" max="10752" width="9" style="1"/>
    <col min="10753" max="10753" width="14.5" style="1" customWidth="1"/>
    <col min="10754" max="10754" width="31.875" style="1" customWidth="1"/>
    <col min="10755" max="10755" width="14" style="1" customWidth="1"/>
    <col min="10756" max="10756" width="14.375" style="1" customWidth="1"/>
    <col min="10757" max="10757" width="13.5" style="1" customWidth="1"/>
    <col min="10758" max="10758" width="18.375" style="1" customWidth="1"/>
    <col min="10759" max="10759" width="15.25" style="1" customWidth="1"/>
    <col min="10760" max="10760" width="16" style="1" customWidth="1"/>
    <col min="10761" max="10761" width="12.75" style="1" customWidth="1"/>
    <col min="10762" max="10762" width="11.75" style="1" customWidth="1"/>
    <col min="10763" max="11008" width="9" style="1"/>
    <col min="11009" max="11009" width="14.5" style="1" customWidth="1"/>
    <col min="11010" max="11010" width="31.875" style="1" customWidth="1"/>
    <col min="11011" max="11011" width="14" style="1" customWidth="1"/>
    <col min="11012" max="11012" width="14.375" style="1" customWidth="1"/>
    <col min="11013" max="11013" width="13.5" style="1" customWidth="1"/>
    <col min="11014" max="11014" width="18.375" style="1" customWidth="1"/>
    <col min="11015" max="11015" width="15.25" style="1" customWidth="1"/>
    <col min="11016" max="11016" width="16" style="1" customWidth="1"/>
    <col min="11017" max="11017" width="12.75" style="1" customWidth="1"/>
    <col min="11018" max="11018" width="11.75" style="1" customWidth="1"/>
    <col min="11019" max="11264" width="9" style="1"/>
    <col min="11265" max="11265" width="14.5" style="1" customWidth="1"/>
    <col min="11266" max="11266" width="31.875" style="1" customWidth="1"/>
    <col min="11267" max="11267" width="14" style="1" customWidth="1"/>
    <col min="11268" max="11268" width="14.375" style="1" customWidth="1"/>
    <col min="11269" max="11269" width="13.5" style="1" customWidth="1"/>
    <col min="11270" max="11270" width="18.375" style="1" customWidth="1"/>
    <col min="11271" max="11271" width="15.25" style="1" customWidth="1"/>
    <col min="11272" max="11272" width="16" style="1" customWidth="1"/>
    <col min="11273" max="11273" width="12.75" style="1" customWidth="1"/>
    <col min="11274" max="11274" width="11.75" style="1" customWidth="1"/>
    <col min="11275" max="11520" width="9" style="1"/>
    <col min="11521" max="11521" width="14.5" style="1" customWidth="1"/>
    <col min="11522" max="11522" width="31.875" style="1" customWidth="1"/>
    <col min="11523" max="11523" width="14" style="1" customWidth="1"/>
    <col min="11524" max="11524" width="14.375" style="1" customWidth="1"/>
    <col min="11525" max="11525" width="13.5" style="1" customWidth="1"/>
    <col min="11526" max="11526" width="18.375" style="1" customWidth="1"/>
    <col min="11527" max="11527" width="15.25" style="1" customWidth="1"/>
    <col min="11528" max="11528" width="16" style="1" customWidth="1"/>
    <col min="11529" max="11529" width="12.75" style="1" customWidth="1"/>
    <col min="11530" max="11530" width="11.75" style="1" customWidth="1"/>
    <col min="11531" max="11776" width="9" style="1"/>
    <col min="11777" max="11777" width="14.5" style="1" customWidth="1"/>
    <col min="11778" max="11778" width="31.875" style="1" customWidth="1"/>
    <col min="11779" max="11779" width="14" style="1" customWidth="1"/>
    <col min="11780" max="11780" width="14.375" style="1" customWidth="1"/>
    <col min="11781" max="11781" width="13.5" style="1" customWidth="1"/>
    <col min="11782" max="11782" width="18.375" style="1" customWidth="1"/>
    <col min="11783" max="11783" width="15.25" style="1" customWidth="1"/>
    <col min="11784" max="11784" width="16" style="1" customWidth="1"/>
    <col min="11785" max="11785" width="12.75" style="1" customWidth="1"/>
    <col min="11786" max="11786" width="11.75" style="1" customWidth="1"/>
    <col min="11787" max="12032" width="9" style="1"/>
    <col min="12033" max="12033" width="14.5" style="1" customWidth="1"/>
    <col min="12034" max="12034" width="31.875" style="1" customWidth="1"/>
    <col min="12035" max="12035" width="14" style="1" customWidth="1"/>
    <col min="12036" max="12036" width="14.375" style="1" customWidth="1"/>
    <col min="12037" max="12037" width="13.5" style="1" customWidth="1"/>
    <col min="12038" max="12038" width="18.375" style="1" customWidth="1"/>
    <col min="12039" max="12039" width="15.25" style="1" customWidth="1"/>
    <col min="12040" max="12040" width="16" style="1" customWidth="1"/>
    <col min="12041" max="12041" width="12.75" style="1" customWidth="1"/>
    <col min="12042" max="12042" width="11.75" style="1" customWidth="1"/>
    <col min="12043" max="12288" width="9" style="1"/>
    <col min="12289" max="12289" width="14.5" style="1" customWidth="1"/>
    <col min="12290" max="12290" width="31.875" style="1" customWidth="1"/>
    <col min="12291" max="12291" width="14" style="1" customWidth="1"/>
    <col min="12292" max="12292" width="14.375" style="1" customWidth="1"/>
    <col min="12293" max="12293" width="13.5" style="1" customWidth="1"/>
    <col min="12294" max="12294" width="18.375" style="1" customWidth="1"/>
    <col min="12295" max="12295" width="15.25" style="1" customWidth="1"/>
    <col min="12296" max="12296" width="16" style="1" customWidth="1"/>
    <col min="12297" max="12297" width="12.75" style="1" customWidth="1"/>
    <col min="12298" max="12298" width="11.75" style="1" customWidth="1"/>
    <col min="12299" max="12544" width="9" style="1"/>
    <col min="12545" max="12545" width="14.5" style="1" customWidth="1"/>
    <col min="12546" max="12546" width="31.875" style="1" customWidth="1"/>
    <col min="12547" max="12547" width="14" style="1" customWidth="1"/>
    <col min="12548" max="12548" width="14.375" style="1" customWidth="1"/>
    <col min="12549" max="12549" width="13.5" style="1" customWidth="1"/>
    <col min="12550" max="12550" width="18.375" style="1" customWidth="1"/>
    <col min="12551" max="12551" width="15.25" style="1" customWidth="1"/>
    <col min="12552" max="12552" width="16" style="1" customWidth="1"/>
    <col min="12553" max="12553" width="12.75" style="1" customWidth="1"/>
    <col min="12554" max="12554" width="11.75" style="1" customWidth="1"/>
    <col min="12555" max="12800" width="9" style="1"/>
    <col min="12801" max="12801" width="14.5" style="1" customWidth="1"/>
    <col min="12802" max="12802" width="31.875" style="1" customWidth="1"/>
    <col min="12803" max="12803" width="14" style="1" customWidth="1"/>
    <col min="12804" max="12804" width="14.375" style="1" customWidth="1"/>
    <col min="12805" max="12805" width="13.5" style="1" customWidth="1"/>
    <col min="12806" max="12806" width="18.375" style="1" customWidth="1"/>
    <col min="12807" max="12807" width="15.25" style="1" customWidth="1"/>
    <col min="12808" max="12808" width="16" style="1" customWidth="1"/>
    <col min="12809" max="12809" width="12.75" style="1" customWidth="1"/>
    <col min="12810" max="12810" width="11.75" style="1" customWidth="1"/>
    <col min="12811" max="13056" width="9" style="1"/>
    <col min="13057" max="13057" width="14.5" style="1" customWidth="1"/>
    <col min="13058" max="13058" width="31.875" style="1" customWidth="1"/>
    <col min="13059" max="13059" width="14" style="1" customWidth="1"/>
    <col min="13060" max="13060" width="14.375" style="1" customWidth="1"/>
    <col min="13061" max="13061" width="13.5" style="1" customWidth="1"/>
    <col min="13062" max="13062" width="18.375" style="1" customWidth="1"/>
    <col min="13063" max="13063" width="15.25" style="1" customWidth="1"/>
    <col min="13064" max="13064" width="16" style="1" customWidth="1"/>
    <col min="13065" max="13065" width="12.75" style="1" customWidth="1"/>
    <col min="13066" max="13066" width="11.75" style="1" customWidth="1"/>
    <col min="13067" max="13312" width="9" style="1"/>
    <col min="13313" max="13313" width="14.5" style="1" customWidth="1"/>
    <col min="13314" max="13314" width="31.875" style="1" customWidth="1"/>
    <col min="13315" max="13315" width="14" style="1" customWidth="1"/>
    <col min="13316" max="13316" width="14.375" style="1" customWidth="1"/>
    <col min="13317" max="13317" width="13.5" style="1" customWidth="1"/>
    <col min="13318" max="13318" width="18.375" style="1" customWidth="1"/>
    <col min="13319" max="13319" width="15.25" style="1" customWidth="1"/>
    <col min="13320" max="13320" width="16" style="1" customWidth="1"/>
    <col min="13321" max="13321" width="12.75" style="1" customWidth="1"/>
    <col min="13322" max="13322" width="11.75" style="1" customWidth="1"/>
    <col min="13323" max="13568" width="9" style="1"/>
    <col min="13569" max="13569" width="14.5" style="1" customWidth="1"/>
    <col min="13570" max="13570" width="31.875" style="1" customWidth="1"/>
    <col min="13571" max="13571" width="14" style="1" customWidth="1"/>
    <col min="13572" max="13572" width="14.375" style="1" customWidth="1"/>
    <col min="13573" max="13573" width="13.5" style="1" customWidth="1"/>
    <col min="13574" max="13574" width="18.375" style="1" customWidth="1"/>
    <col min="13575" max="13575" width="15.25" style="1" customWidth="1"/>
    <col min="13576" max="13576" width="16" style="1" customWidth="1"/>
    <col min="13577" max="13577" width="12.75" style="1" customWidth="1"/>
    <col min="13578" max="13578" width="11.75" style="1" customWidth="1"/>
    <col min="13579" max="13824" width="9" style="1"/>
    <col min="13825" max="13825" width="14.5" style="1" customWidth="1"/>
    <col min="13826" max="13826" width="31.875" style="1" customWidth="1"/>
    <col min="13827" max="13827" width="14" style="1" customWidth="1"/>
    <col min="13828" max="13828" width="14.375" style="1" customWidth="1"/>
    <col min="13829" max="13829" width="13.5" style="1" customWidth="1"/>
    <col min="13830" max="13830" width="18.375" style="1" customWidth="1"/>
    <col min="13831" max="13831" width="15.25" style="1" customWidth="1"/>
    <col min="13832" max="13832" width="16" style="1" customWidth="1"/>
    <col min="13833" max="13833" width="12.75" style="1" customWidth="1"/>
    <col min="13834" max="13834" width="11.75" style="1" customWidth="1"/>
    <col min="13835" max="14080" width="9" style="1"/>
    <col min="14081" max="14081" width="14.5" style="1" customWidth="1"/>
    <col min="14082" max="14082" width="31.875" style="1" customWidth="1"/>
    <col min="14083" max="14083" width="14" style="1" customWidth="1"/>
    <col min="14084" max="14084" width="14.375" style="1" customWidth="1"/>
    <col min="14085" max="14085" width="13.5" style="1" customWidth="1"/>
    <col min="14086" max="14086" width="18.375" style="1" customWidth="1"/>
    <col min="14087" max="14087" width="15.25" style="1" customWidth="1"/>
    <col min="14088" max="14088" width="16" style="1" customWidth="1"/>
    <col min="14089" max="14089" width="12.75" style="1" customWidth="1"/>
    <col min="14090" max="14090" width="11.75" style="1" customWidth="1"/>
    <col min="14091" max="14336" width="9" style="1"/>
    <col min="14337" max="14337" width="14.5" style="1" customWidth="1"/>
    <col min="14338" max="14338" width="31.875" style="1" customWidth="1"/>
    <col min="14339" max="14339" width="14" style="1" customWidth="1"/>
    <col min="14340" max="14340" width="14.375" style="1" customWidth="1"/>
    <col min="14341" max="14341" width="13.5" style="1" customWidth="1"/>
    <col min="14342" max="14342" width="18.375" style="1" customWidth="1"/>
    <col min="14343" max="14343" width="15.25" style="1" customWidth="1"/>
    <col min="14344" max="14344" width="16" style="1" customWidth="1"/>
    <col min="14345" max="14345" width="12.75" style="1" customWidth="1"/>
    <col min="14346" max="14346" width="11.75" style="1" customWidth="1"/>
    <col min="14347" max="14592" width="9" style="1"/>
    <col min="14593" max="14593" width="14.5" style="1" customWidth="1"/>
    <col min="14594" max="14594" width="31.875" style="1" customWidth="1"/>
    <col min="14595" max="14595" width="14" style="1" customWidth="1"/>
    <col min="14596" max="14596" width="14.375" style="1" customWidth="1"/>
    <col min="14597" max="14597" width="13.5" style="1" customWidth="1"/>
    <col min="14598" max="14598" width="18.375" style="1" customWidth="1"/>
    <col min="14599" max="14599" width="15.25" style="1" customWidth="1"/>
    <col min="14600" max="14600" width="16" style="1" customWidth="1"/>
    <col min="14601" max="14601" width="12.75" style="1" customWidth="1"/>
    <col min="14602" max="14602" width="11.75" style="1" customWidth="1"/>
    <col min="14603" max="14848" width="9" style="1"/>
    <col min="14849" max="14849" width="14.5" style="1" customWidth="1"/>
    <col min="14850" max="14850" width="31.875" style="1" customWidth="1"/>
    <col min="14851" max="14851" width="14" style="1" customWidth="1"/>
    <col min="14852" max="14852" width="14.375" style="1" customWidth="1"/>
    <col min="14853" max="14853" width="13.5" style="1" customWidth="1"/>
    <col min="14854" max="14854" width="18.375" style="1" customWidth="1"/>
    <col min="14855" max="14855" width="15.25" style="1" customWidth="1"/>
    <col min="14856" max="14856" width="16" style="1" customWidth="1"/>
    <col min="14857" max="14857" width="12.75" style="1" customWidth="1"/>
    <col min="14858" max="14858" width="11.75" style="1" customWidth="1"/>
    <col min="14859" max="15104" width="9" style="1"/>
    <col min="15105" max="15105" width="14.5" style="1" customWidth="1"/>
    <col min="15106" max="15106" width="31.875" style="1" customWidth="1"/>
    <col min="15107" max="15107" width="14" style="1" customWidth="1"/>
    <col min="15108" max="15108" width="14.375" style="1" customWidth="1"/>
    <col min="15109" max="15109" width="13.5" style="1" customWidth="1"/>
    <col min="15110" max="15110" width="18.375" style="1" customWidth="1"/>
    <col min="15111" max="15111" width="15.25" style="1" customWidth="1"/>
    <col min="15112" max="15112" width="16" style="1" customWidth="1"/>
    <col min="15113" max="15113" width="12.75" style="1" customWidth="1"/>
    <col min="15114" max="15114" width="11.75" style="1" customWidth="1"/>
    <col min="15115" max="15360" width="9" style="1"/>
    <col min="15361" max="15361" width="14.5" style="1" customWidth="1"/>
    <col min="15362" max="15362" width="31.875" style="1" customWidth="1"/>
    <col min="15363" max="15363" width="14" style="1" customWidth="1"/>
    <col min="15364" max="15364" width="14.375" style="1" customWidth="1"/>
    <col min="15365" max="15365" width="13.5" style="1" customWidth="1"/>
    <col min="15366" max="15366" width="18.375" style="1" customWidth="1"/>
    <col min="15367" max="15367" width="15.25" style="1" customWidth="1"/>
    <col min="15368" max="15368" width="16" style="1" customWidth="1"/>
    <col min="15369" max="15369" width="12.75" style="1" customWidth="1"/>
    <col min="15370" max="15370" width="11.75" style="1" customWidth="1"/>
    <col min="15371" max="15616" width="9" style="1"/>
    <col min="15617" max="15617" width="14.5" style="1" customWidth="1"/>
    <col min="15618" max="15618" width="31.875" style="1" customWidth="1"/>
    <col min="15619" max="15619" width="14" style="1" customWidth="1"/>
    <col min="15620" max="15620" width="14.375" style="1" customWidth="1"/>
    <col min="15621" max="15621" width="13.5" style="1" customWidth="1"/>
    <col min="15622" max="15622" width="18.375" style="1" customWidth="1"/>
    <col min="15623" max="15623" width="15.25" style="1" customWidth="1"/>
    <col min="15624" max="15624" width="16" style="1" customWidth="1"/>
    <col min="15625" max="15625" width="12.75" style="1" customWidth="1"/>
    <col min="15626" max="15626" width="11.75" style="1" customWidth="1"/>
    <col min="15627" max="15872" width="9" style="1"/>
    <col min="15873" max="15873" width="14.5" style="1" customWidth="1"/>
    <col min="15874" max="15874" width="31.875" style="1" customWidth="1"/>
    <col min="15875" max="15875" width="14" style="1" customWidth="1"/>
    <col min="15876" max="15876" width="14.375" style="1" customWidth="1"/>
    <col min="15877" max="15877" width="13.5" style="1" customWidth="1"/>
    <col min="15878" max="15878" width="18.375" style="1" customWidth="1"/>
    <col min="15879" max="15879" width="15.25" style="1" customWidth="1"/>
    <col min="15880" max="15880" width="16" style="1" customWidth="1"/>
    <col min="15881" max="15881" width="12.75" style="1" customWidth="1"/>
    <col min="15882" max="15882" width="11.75" style="1" customWidth="1"/>
    <col min="15883" max="16128" width="9" style="1"/>
    <col min="16129" max="16129" width="14.5" style="1" customWidth="1"/>
    <col min="16130" max="16130" width="31.875" style="1" customWidth="1"/>
    <col min="16131" max="16131" width="14" style="1" customWidth="1"/>
    <col min="16132" max="16132" width="14.375" style="1" customWidth="1"/>
    <col min="16133" max="16133" width="13.5" style="1" customWidth="1"/>
    <col min="16134" max="16134" width="18.375" style="1" customWidth="1"/>
    <col min="16135" max="16135" width="15.25" style="1" customWidth="1"/>
    <col min="16136" max="16136" width="16" style="1" customWidth="1"/>
    <col min="16137" max="16137" width="12.75" style="1" customWidth="1"/>
    <col min="16138" max="16138" width="11.75" style="1" customWidth="1"/>
    <col min="16139" max="16384" width="9" style="1"/>
  </cols>
  <sheetData>
    <row r="1" spans="1:10" ht="19.5">
      <c r="A1" s="83" t="s">
        <v>216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8.25" customHeight="1"/>
    <row r="3" spans="1:10">
      <c r="A3" s="35" t="s">
        <v>55</v>
      </c>
      <c r="B3" s="34" t="s">
        <v>54</v>
      </c>
      <c r="C3" s="33" t="s">
        <v>214</v>
      </c>
      <c r="D3" s="32" t="s">
        <v>213</v>
      </c>
      <c r="E3" s="29" t="s">
        <v>51</v>
      </c>
      <c r="F3" s="31" t="s">
        <v>212</v>
      </c>
      <c r="G3" s="30" t="s">
        <v>211</v>
      </c>
      <c r="H3" s="29" t="s">
        <v>77</v>
      </c>
      <c r="I3" s="56" t="s">
        <v>76</v>
      </c>
      <c r="J3" s="56" t="s">
        <v>75</v>
      </c>
    </row>
    <row r="4" spans="1:10">
      <c r="A4" s="28"/>
      <c r="B4" s="27"/>
      <c r="C4" s="26" t="s">
        <v>74</v>
      </c>
      <c r="D4" s="26" t="s">
        <v>74</v>
      </c>
      <c r="E4" s="25"/>
      <c r="F4" s="24" t="s">
        <v>46</v>
      </c>
      <c r="G4" s="24" t="s">
        <v>46</v>
      </c>
      <c r="H4" s="23" t="s">
        <v>46</v>
      </c>
      <c r="I4" s="55" t="s">
        <v>46</v>
      </c>
      <c r="J4" s="54" t="s">
        <v>46</v>
      </c>
    </row>
    <row r="5" spans="1:10">
      <c r="A5" s="49" t="s">
        <v>73</v>
      </c>
      <c r="B5" s="17" t="s">
        <v>72</v>
      </c>
      <c r="C5" s="16">
        <v>146</v>
      </c>
      <c r="D5" s="16">
        <v>5220</v>
      </c>
      <c r="E5" s="15">
        <f t="shared" ref="E5:E11" si="0">C5-D5</f>
        <v>-5074</v>
      </c>
      <c r="F5" s="16">
        <v>148027</v>
      </c>
      <c r="G5" s="16">
        <v>338170</v>
      </c>
      <c r="H5" s="20">
        <f t="shared" ref="H5:H11" si="1">F5-G5</f>
        <v>-190143</v>
      </c>
      <c r="I5" s="47">
        <f>F5/C5</f>
        <v>1013.8835616438356</v>
      </c>
      <c r="J5" s="47">
        <f>G5/D5</f>
        <v>64.783524904214559</v>
      </c>
    </row>
    <row r="6" spans="1:10">
      <c r="A6" s="53" t="s">
        <v>71</v>
      </c>
      <c r="B6" s="52" t="s">
        <v>70</v>
      </c>
      <c r="C6" s="16">
        <v>0</v>
      </c>
      <c r="D6" s="16">
        <v>3053</v>
      </c>
      <c r="E6" s="15">
        <f t="shared" si="0"/>
        <v>-3053</v>
      </c>
      <c r="F6" s="16">
        <v>0</v>
      </c>
      <c r="G6" s="16">
        <v>232508</v>
      </c>
      <c r="H6" s="20">
        <f t="shared" si="1"/>
        <v>-232508</v>
      </c>
      <c r="I6" s="47">
        <v>0</v>
      </c>
      <c r="J6" s="47">
        <f t="shared" ref="J6:J11" si="2">G6/D6</f>
        <v>76.157222404192595</v>
      </c>
    </row>
    <row r="7" spans="1:10">
      <c r="A7" s="49" t="s">
        <v>69</v>
      </c>
      <c r="B7" s="51" t="s">
        <v>68</v>
      </c>
      <c r="C7" s="16">
        <v>0</v>
      </c>
      <c r="D7" s="16">
        <v>7747</v>
      </c>
      <c r="E7" s="15">
        <f t="shared" si="0"/>
        <v>-7747</v>
      </c>
      <c r="F7" s="16">
        <v>0</v>
      </c>
      <c r="G7" s="16">
        <v>309356</v>
      </c>
      <c r="H7" s="20">
        <f t="shared" si="1"/>
        <v>-309356</v>
      </c>
      <c r="I7" s="47">
        <v>0</v>
      </c>
      <c r="J7" s="47">
        <f t="shared" si="2"/>
        <v>39.932360913902158</v>
      </c>
    </row>
    <row r="8" spans="1:10">
      <c r="A8" s="49" t="s">
        <v>67</v>
      </c>
      <c r="B8" s="51" t="s">
        <v>66</v>
      </c>
      <c r="C8" s="16">
        <v>12</v>
      </c>
      <c r="D8" s="16">
        <v>26375</v>
      </c>
      <c r="E8" s="15">
        <f t="shared" si="0"/>
        <v>-26363</v>
      </c>
      <c r="F8" s="16">
        <v>9731</v>
      </c>
      <c r="G8" s="16">
        <v>644671</v>
      </c>
      <c r="H8" s="15">
        <f t="shared" si="1"/>
        <v>-634940</v>
      </c>
      <c r="I8" s="47">
        <f>F8/C8</f>
        <v>810.91666666666663</v>
      </c>
      <c r="J8" s="47">
        <f t="shared" si="2"/>
        <v>24.442502369668247</v>
      </c>
    </row>
    <row r="9" spans="1:10">
      <c r="A9" s="49" t="s">
        <v>65</v>
      </c>
      <c r="B9" s="51" t="s">
        <v>64</v>
      </c>
      <c r="C9" s="16">
        <v>278</v>
      </c>
      <c r="D9" s="16">
        <v>3450</v>
      </c>
      <c r="E9" s="20">
        <f t="shared" si="0"/>
        <v>-3172</v>
      </c>
      <c r="F9" s="16">
        <v>222327</v>
      </c>
      <c r="G9" s="16">
        <v>239250</v>
      </c>
      <c r="H9" s="20">
        <f t="shared" si="1"/>
        <v>-16923</v>
      </c>
      <c r="I9" s="47">
        <f>F9/C9</f>
        <v>799.73741007194246</v>
      </c>
      <c r="J9" s="47">
        <f t="shared" si="2"/>
        <v>69.347826086956516</v>
      </c>
    </row>
    <row r="10" spans="1:10">
      <c r="A10" s="49" t="s">
        <v>63</v>
      </c>
      <c r="B10" s="51" t="s">
        <v>62</v>
      </c>
      <c r="C10" s="16">
        <v>1708</v>
      </c>
      <c r="D10" s="16">
        <v>1427</v>
      </c>
      <c r="E10" s="16">
        <f t="shared" si="0"/>
        <v>281</v>
      </c>
      <c r="F10" s="16">
        <v>1875370</v>
      </c>
      <c r="G10" s="16">
        <v>300792</v>
      </c>
      <c r="H10" s="48">
        <f t="shared" si="1"/>
        <v>1574578</v>
      </c>
      <c r="I10" s="47">
        <f>F10/C10</f>
        <v>1097.9918032786886</v>
      </c>
      <c r="J10" s="47">
        <f t="shared" si="2"/>
        <v>210.78626489138051</v>
      </c>
    </row>
    <row r="11" spans="1:10" ht="17.25" thickBot="1">
      <c r="A11" s="46" t="s">
        <v>61</v>
      </c>
      <c r="B11" s="50" t="s">
        <v>60</v>
      </c>
      <c r="C11" s="43">
        <f>SUM(C5:C10)</f>
        <v>2144</v>
      </c>
      <c r="D11" s="43">
        <f>SUM(D5:D10)</f>
        <v>47272</v>
      </c>
      <c r="E11" s="44">
        <f t="shared" si="0"/>
        <v>-45128</v>
      </c>
      <c r="F11" s="43">
        <f>SUM(F5:F10)</f>
        <v>2255455</v>
      </c>
      <c r="G11" s="43">
        <f>SUM(G5:G10)</f>
        <v>2064747</v>
      </c>
      <c r="H11" s="43">
        <f t="shared" si="1"/>
        <v>190708</v>
      </c>
      <c r="I11" s="42">
        <f>F11/C11</f>
        <v>1051.9846082089553</v>
      </c>
      <c r="J11" s="42">
        <f t="shared" si="2"/>
        <v>43.678012354036213</v>
      </c>
    </row>
    <row r="12" spans="1:10" ht="11.25" customHeight="1" thickTop="1">
      <c r="A12" s="39"/>
      <c r="B12" s="38"/>
      <c r="E12" s="37"/>
      <c r="H12" s="37"/>
      <c r="I12" s="36"/>
      <c r="J12" s="36"/>
    </row>
    <row r="13" spans="1:10">
      <c r="A13" s="49" t="s">
        <v>59</v>
      </c>
      <c r="B13" s="17" t="s">
        <v>58</v>
      </c>
      <c r="C13" s="16">
        <v>53</v>
      </c>
      <c r="D13" s="16">
        <v>83</v>
      </c>
      <c r="E13" s="15">
        <f>C13-D13</f>
        <v>-30</v>
      </c>
      <c r="F13" s="16">
        <v>12711</v>
      </c>
      <c r="G13" s="16">
        <v>9615</v>
      </c>
      <c r="H13" s="48">
        <v>157</v>
      </c>
      <c r="I13" s="47">
        <f>F13/C13</f>
        <v>239.83018867924528</v>
      </c>
      <c r="J13" s="47">
        <f>G13/D13</f>
        <v>115.8433734939759</v>
      </c>
    </row>
    <row r="14" spans="1:10" ht="17.25" thickBot="1">
      <c r="A14" s="46" t="s">
        <v>1</v>
      </c>
      <c r="B14" s="45" t="s">
        <v>57</v>
      </c>
      <c r="C14" s="43">
        <f>C11+C13</f>
        <v>2197</v>
      </c>
      <c r="D14" s="43">
        <f>D11+D13</f>
        <v>47355</v>
      </c>
      <c r="E14" s="44">
        <f>C14-D14</f>
        <v>-45158</v>
      </c>
      <c r="F14" s="43">
        <f>F11+F13</f>
        <v>2268166</v>
      </c>
      <c r="G14" s="43">
        <f>G11+G13</f>
        <v>2074362</v>
      </c>
      <c r="H14" s="43">
        <f>F14-G14</f>
        <v>193804</v>
      </c>
      <c r="I14" s="42">
        <f>F14/C14</f>
        <v>1032.3923532089213</v>
      </c>
      <c r="J14" s="42">
        <f>G14/D14</f>
        <v>43.804497941083305</v>
      </c>
    </row>
    <row r="15" spans="1:10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0" ht="17.25" customHeight="1">
      <c r="A16" s="83" t="s">
        <v>215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214</v>
      </c>
      <c r="D18" s="32" t="s">
        <v>213</v>
      </c>
      <c r="E18" s="29" t="s">
        <v>51</v>
      </c>
      <c r="F18" s="31" t="s">
        <v>212</v>
      </c>
      <c r="G18" s="30" t="s">
        <v>211</v>
      </c>
      <c r="H18" s="29" t="s">
        <v>48</v>
      </c>
      <c r="I18" s="21"/>
      <c r="J18" s="21"/>
    </row>
    <row r="19" spans="1:10">
      <c r="A19" s="28"/>
      <c r="B19" s="27"/>
      <c r="C19" s="26" t="s">
        <v>47</v>
      </c>
      <c r="D19" s="26" t="s">
        <v>47</v>
      </c>
      <c r="E19" s="25"/>
      <c r="F19" s="24" t="s">
        <v>46</v>
      </c>
      <c r="G19" s="24" t="s">
        <v>46</v>
      </c>
      <c r="H19" s="23" t="s">
        <v>46</v>
      </c>
      <c r="I19" s="22"/>
      <c r="J19" s="21"/>
    </row>
    <row r="20" spans="1:10">
      <c r="A20" s="18" t="s">
        <v>45</v>
      </c>
      <c r="B20" s="17" t="s">
        <v>44</v>
      </c>
      <c r="C20" s="16">
        <v>434</v>
      </c>
      <c r="D20" s="16">
        <v>4466</v>
      </c>
      <c r="E20" s="20">
        <f t="shared" ref="E20:E42" si="3">C20-D20</f>
        <v>-4032</v>
      </c>
      <c r="F20" s="16">
        <v>45211</v>
      </c>
      <c r="G20" s="16">
        <v>71836</v>
      </c>
      <c r="H20" s="15">
        <f t="shared" ref="H20:H42" si="4">F20-G20</f>
        <v>-26625</v>
      </c>
      <c r="I20" s="2"/>
      <c r="J20" s="2"/>
    </row>
    <row r="21" spans="1:10">
      <c r="A21" s="18" t="s">
        <v>43</v>
      </c>
      <c r="B21" s="17" t="s">
        <v>42</v>
      </c>
      <c r="C21" s="16">
        <v>299</v>
      </c>
      <c r="D21" s="16">
        <v>2357</v>
      </c>
      <c r="E21" s="20">
        <f t="shared" si="3"/>
        <v>-2058</v>
      </c>
      <c r="F21" s="16">
        <v>13850</v>
      </c>
      <c r="G21" s="16">
        <v>110267</v>
      </c>
      <c r="H21" s="15">
        <f t="shared" si="4"/>
        <v>-96417</v>
      </c>
      <c r="I21" s="2"/>
      <c r="J21" s="2"/>
    </row>
    <row r="22" spans="1:10">
      <c r="A22" s="18" t="s">
        <v>41</v>
      </c>
      <c r="B22" s="17" t="s">
        <v>40</v>
      </c>
      <c r="C22" s="16">
        <v>151477</v>
      </c>
      <c r="D22" s="16">
        <v>715873</v>
      </c>
      <c r="E22" s="20">
        <f t="shared" si="3"/>
        <v>-564396</v>
      </c>
      <c r="F22" s="16">
        <v>4031867</v>
      </c>
      <c r="G22" s="16">
        <v>27737305</v>
      </c>
      <c r="H22" s="15">
        <f t="shared" si="4"/>
        <v>-23705438</v>
      </c>
      <c r="I22" s="2"/>
      <c r="J22" s="2"/>
    </row>
    <row r="23" spans="1:10">
      <c r="A23" s="18" t="s">
        <v>39</v>
      </c>
      <c r="B23" s="17" t="s">
        <v>38</v>
      </c>
      <c r="C23" s="16">
        <v>38297</v>
      </c>
      <c r="D23" s="16">
        <v>111730</v>
      </c>
      <c r="E23" s="20">
        <f t="shared" si="3"/>
        <v>-73433</v>
      </c>
      <c r="F23" s="16">
        <v>371046</v>
      </c>
      <c r="G23" s="16">
        <v>4734850</v>
      </c>
      <c r="H23" s="15">
        <f t="shared" si="4"/>
        <v>-4363804</v>
      </c>
      <c r="I23" s="2"/>
      <c r="J23" s="2"/>
    </row>
    <row r="24" spans="1:10">
      <c r="A24" s="18" t="s">
        <v>37</v>
      </c>
      <c r="B24" s="17" t="s">
        <v>36</v>
      </c>
      <c r="C24" s="16">
        <v>8271</v>
      </c>
      <c r="D24" s="16">
        <v>3778</v>
      </c>
      <c r="E24" s="16">
        <f t="shared" si="3"/>
        <v>4493</v>
      </c>
      <c r="F24" s="16">
        <v>193670</v>
      </c>
      <c r="G24" s="16">
        <v>19876</v>
      </c>
      <c r="H24" s="16">
        <f t="shared" si="4"/>
        <v>173794</v>
      </c>
      <c r="I24" s="2"/>
      <c r="J24" s="2"/>
    </row>
    <row r="25" spans="1:10">
      <c r="A25" s="18" t="s">
        <v>35</v>
      </c>
      <c r="B25" s="17" t="s">
        <v>34</v>
      </c>
      <c r="C25" s="16">
        <v>2453</v>
      </c>
      <c r="D25" s="16">
        <v>26853</v>
      </c>
      <c r="E25" s="20">
        <f t="shared" si="3"/>
        <v>-24400</v>
      </c>
      <c r="F25" s="16">
        <v>125747</v>
      </c>
      <c r="G25" s="16">
        <v>148262</v>
      </c>
      <c r="H25" s="20">
        <f t="shared" si="4"/>
        <v>-22515</v>
      </c>
      <c r="I25" s="2"/>
      <c r="J25" s="2"/>
    </row>
    <row r="26" spans="1:10">
      <c r="A26" s="18" t="s">
        <v>33</v>
      </c>
      <c r="B26" s="17" t="s">
        <v>32</v>
      </c>
      <c r="C26" s="16">
        <v>9585</v>
      </c>
      <c r="D26" s="16">
        <v>91306</v>
      </c>
      <c r="E26" s="20">
        <f t="shared" si="3"/>
        <v>-81721</v>
      </c>
      <c r="F26" s="16">
        <v>618835</v>
      </c>
      <c r="G26" s="16">
        <v>1396446</v>
      </c>
      <c r="H26" s="20">
        <f t="shared" si="4"/>
        <v>-777611</v>
      </c>
      <c r="I26" s="2"/>
      <c r="J26" s="2"/>
    </row>
    <row r="27" spans="1:10">
      <c r="A27" s="18" t="s">
        <v>31</v>
      </c>
      <c r="B27" s="17" t="s">
        <v>30</v>
      </c>
      <c r="C27" s="16">
        <v>12960</v>
      </c>
      <c r="D27" s="16">
        <v>55657</v>
      </c>
      <c r="E27" s="20">
        <f t="shared" si="3"/>
        <v>-42697</v>
      </c>
      <c r="F27" s="16">
        <v>316579</v>
      </c>
      <c r="G27" s="16">
        <v>570409</v>
      </c>
      <c r="H27" s="20">
        <f t="shared" si="4"/>
        <v>-253830</v>
      </c>
      <c r="I27" s="2"/>
      <c r="J27" s="2"/>
    </row>
    <row r="28" spans="1:10">
      <c r="A28" s="18" t="s">
        <v>29</v>
      </c>
      <c r="B28" s="17" t="s">
        <v>28</v>
      </c>
      <c r="C28" s="16">
        <v>447</v>
      </c>
      <c r="D28" s="16">
        <v>5651</v>
      </c>
      <c r="E28" s="20">
        <f t="shared" si="3"/>
        <v>-5204</v>
      </c>
      <c r="F28" s="16">
        <v>2315</v>
      </c>
      <c r="G28" s="16">
        <v>99388</v>
      </c>
      <c r="H28" s="20">
        <f t="shared" si="4"/>
        <v>-97073</v>
      </c>
      <c r="I28" s="2"/>
      <c r="J28" s="2"/>
    </row>
    <row r="29" spans="1:10">
      <c r="A29" s="18" t="s">
        <v>27</v>
      </c>
      <c r="B29" s="17" t="s">
        <v>26</v>
      </c>
      <c r="C29" s="16">
        <v>83842</v>
      </c>
      <c r="D29" s="16">
        <v>168938</v>
      </c>
      <c r="E29" s="20">
        <f t="shared" si="3"/>
        <v>-85096</v>
      </c>
      <c r="F29" s="16">
        <v>2034051</v>
      </c>
      <c r="G29" s="16">
        <v>1634767</v>
      </c>
      <c r="H29" s="19">
        <f t="shared" si="4"/>
        <v>399284</v>
      </c>
      <c r="I29" s="2"/>
      <c r="J29" s="2"/>
    </row>
    <row r="30" spans="1:10">
      <c r="A30" s="18" t="s">
        <v>25</v>
      </c>
      <c r="B30" s="17" t="s">
        <v>24</v>
      </c>
      <c r="C30" s="16">
        <v>3446</v>
      </c>
      <c r="D30" s="16">
        <v>127082</v>
      </c>
      <c r="E30" s="20">
        <f t="shared" si="3"/>
        <v>-123636</v>
      </c>
      <c r="F30" s="16">
        <v>91053</v>
      </c>
      <c r="G30" s="16">
        <v>1544141</v>
      </c>
      <c r="H30" s="20">
        <f t="shared" si="4"/>
        <v>-1453088</v>
      </c>
      <c r="I30" s="2"/>
      <c r="J30" s="2"/>
    </row>
    <row r="31" spans="1:10">
      <c r="A31" s="18" t="s">
        <v>23</v>
      </c>
      <c r="B31" s="17" t="s">
        <v>22</v>
      </c>
      <c r="C31" s="16">
        <v>37342</v>
      </c>
      <c r="D31" s="16">
        <v>29874</v>
      </c>
      <c r="E31" s="16">
        <f t="shared" si="3"/>
        <v>7468</v>
      </c>
      <c r="F31" s="16">
        <v>225067</v>
      </c>
      <c r="G31" s="16">
        <v>117622</v>
      </c>
      <c r="H31" s="16">
        <f t="shared" si="4"/>
        <v>107445</v>
      </c>
      <c r="I31" s="2"/>
      <c r="J31" s="2"/>
    </row>
    <row r="32" spans="1:10">
      <c r="A32" s="18" t="s">
        <v>21</v>
      </c>
      <c r="B32" s="17" t="s">
        <v>20</v>
      </c>
      <c r="C32" s="16">
        <v>48437</v>
      </c>
      <c r="D32" s="16">
        <v>129238</v>
      </c>
      <c r="E32" s="20">
        <f t="shared" si="3"/>
        <v>-80801</v>
      </c>
      <c r="F32" s="16">
        <v>909218</v>
      </c>
      <c r="G32" s="16">
        <v>961909</v>
      </c>
      <c r="H32" s="20">
        <f t="shared" si="4"/>
        <v>-52691</v>
      </c>
      <c r="I32" s="2"/>
      <c r="J32" s="2"/>
    </row>
    <row r="33" spans="1:10">
      <c r="A33" s="18" t="s">
        <v>19</v>
      </c>
      <c r="B33" s="17" t="s">
        <v>18</v>
      </c>
      <c r="C33" s="16">
        <v>8609</v>
      </c>
      <c r="D33" s="16">
        <v>189755</v>
      </c>
      <c r="E33" s="20">
        <f t="shared" si="3"/>
        <v>-181146</v>
      </c>
      <c r="F33" s="16">
        <v>155507</v>
      </c>
      <c r="G33" s="16">
        <v>607336</v>
      </c>
      <c r="H33" s="20">
        <f t="shared" si="4"/>
        <v>-451829</v>
      </c>
      <c r="I33" s="2"/>
      <c r="J33" s="2"/>
    </row>
    <row r="34" spans="1:10">
      <c r="A34" s="18" t="s">
        <v>17</v>
      </c>
      <c r="B34" s="17" t="s">
        <v>16</v>
      </c>
      <c r="C34" s="16">
        <v>3793</v>
      </c>
      <c r="D34" s="16">
        <v>34190</v>
      </c>
      <c r="E34" s="20">
        <f t="shared" si="3"/>
        <v>-30397</v>
      </c>
      <c r="F34" s="16">
        <v>355241</v>
      </c>
      <c r="G34" s="16">
        <v>287425</v>
      </c>
      <c r="H34" s="16">
        <f t="shared" si="4"/>
        <v>67816</v>
      </c>
      <c r="I34" s="2"/>
      <c r="J34" s="2"/>
    </row>
    <row r="35" spans="1:10">
      <c r="A35" s="18" t="s">
        <v>15</v>
      </c>
      <c r="B35" s="17" t="s">
        <v>14</v>
      </c>
      <c r="C35" s="16">
        <v>21600</v>
      </c>
      <c r="D35" s="16">
        <v>23499</v>
      </c>
      <c r="E35" s="20">
        <f t="shared" si="3"/>
        <v>-1899</v>
      </c>
      <c r="F35" s="16">
        <v>354649</v>
      </c>
      <c r="G35" s="16">
        <v>81462</v>
      </c>
      <c r="H35" s="16">
        <f t="shared" si="4"/>
        <v>273187</v>
      </c>
      <c r="I35" s="2"/>
      <c r="J35" s="2"/>
    </row>
    <row r="36" spans="1:10">
      <c r="A36" s="18" t="s">
        <v>13</v>
      </c>
      <c r="B36" s="17" t="s">
        <v>12</v>
      </c>
      <c r="C36" s="16">
        <v>1103</v>
      </c>
      <c r="D36" s="16">
        <v>4870</v>
      </c>
      <c r="E36" s="20">
        <f t="shared" si="3"/>
        <v>-3767</v>
      </c>
      <c r="F36" s="16">
        <v>20757</v>
      </c>
      <c r="G36" s="16">
        <v>14060</v>
      </c>
      <c r="H36" s="16">
        <f t="shared" si="4"/>
        <v>6697</v>
      </c>
      <c r="I36" s="2"/>
      <c r="J36" s="2"/>
    </row>
    <row r="37" spans="1:10">
      <c r="A37" s="18" t="s">
        <v>11</v>
      </c>
      <c r="B37" s="17" t="s">
        <v>10</v>
      </c>
      <c r="C37" s="16">
        <v>16360</v>
      </c>
      <c r="D37" s="16">
        <v>45599</v>
      </c>
      <c r="E37" s="20">
        <f t="shared" si="3"/>
        <v>-29239</v>
      </c>
      <c r="F37" s="16">
        <v>217095</v>
      </c>
      <c r="G37" s="16">
        <v>440400</v>
      </c>
      <c r="H37" s="20">
        <f t="shared" si="4"/>
        <v>-223305</v>
      </c>
      <c r="I37" s="2"/>
      <c r="J37" s="2"/>
    </row>
    <row r="38" spans="1:10">
      <c r="A38" s="18" t="s">
        <v>9</v>
      </c>
      <c r="B38" s="17" t="s">
        <v>8</v>
      </c>
      <c r="C38" s="16">
        <v>10387</v>
      </c>
      <c r="D38" s="16">
        <v>71749</v>
      </c>
      <c r="E38" s="20">
        <f t="shared" si="3"/>
        <v>-61362</v>
      </c>
      <c r="F38" s="16">
        <v>385839</v>
      </c>
      <c r="G38" s="16">
        <v>1056862</v>
      </c>
      <c r="H38" s="20">
        <f t="shared" si="4"/>
        <v>-671023</v>
      </c>
      <c r="I38" s="2"/>
      <c r="J38" s="2"/>
    </row>
    <row r="39" spans="1:10">
      <c r="A39" s="18" t="s">
        <v>7</v>
      </c>
      <c r="B39" s="17" t="s">
        <v>6</v>
      </c>
      <c r="C39" s="16">
        <v>12399</v>
      </c>
      <c r="D39" s="16">
        <v>53954</v>
      </c>
      <c r="E39" s="20">
        <f t="shared" si="3"/>
        <v>-41555</v>
      </c>
      <c r="F39" s="16">
        <v>345944</v>
      </c>
      <c r="G39" s="16">
        <v>793897</v>
      </c>
      <c r="H39" s="20">
        <f t="shared" si="4"/>
        <v>-447953</v>
      </c>
      <c r="I39" s="2"/>
      <c r="J39" s="2"/>
    </row>
    <row r="40" spans="1:10">
      <c r="A40" s="18" t="s">
        <v>5</v>
      </c>
      <c r="B40" s="17" t="s">
        <v>4</v>
      </c>
      <c r="C40" s="16">
        <v>99532</v>
      </c>
      <c r="D40" s="16">
        <v>135953</v>
      </c>
      <c r="E40" s="20">
        <f t="shared" si="3"/>
        <v>-36421</v>
      </c>
      <c r="F40" s="16">
        <v>898230</v>
      </c>
      <c r="G40" s="16">
        <v>594709</v>
      </c>
      <c r="H40" s="16">
        <f t="shared" si="4"/>
        <v>303521</v>
      </c>
      <c r="I40" s="2"/>
      <c r="J40" s="2"/>
    </row>
    <row r="41" spans="1:10">
      <c r="A41" s="18" t="s">
        <v>3</v>
      </c>
      <c r="B41" s="17" t="s">
        <v>2</v>
      </c>
      <c r="C41" s="16">
        <v>11785</v>
      </c>
      <c r="D41" s="16">
        <v>30448</v>
      </c>
      <c r="E41" s="15">
        <f t="shared" si="3"/>
        <v>-18663</v>
      </c>
      <c r="F41" s="16">
        <v>84119</v>
      </c>
      <c r="G41" s="16">
        <v>148002</v>
      </c>
      <c r="H41" s="20">
        <f t="shared" si="4"/>
        <v>-63883</v>
      </c>
      <c r="I41" s="2"/>
      <c r="J41" s="2"/>
    </row>
    <row r="42" spans="1:10" ht="18.75" customHeight="1" thickBot="1">
      <c r="A42" s="14" t="s">
        <v>1</v>
      </c>
      <c r="B42" s="13"/>
      <c r="C42" s="12">
        <f>SUM(C20:C41)</f>
        <v>582858</v>
      </c>
      <c r="D42" s="12">
        <f>SUM(D20:D41)</f>
        <v>2062820</v>
      </c>
      <c r="E42" s="11">
        <f t="shared" si="3"/>
        <v>-1479962</v>
      </c>
      <c r="F42" s="12">
        <f>SUM(F20:F41)</f>
        <v>11795890</v>
      </c>
      <c r="G42" s="12">
        <f>SUM(G20:G41)</f>
        <v>43171231</v>
      </c>
      <c r="H42" s="11">
        <f t="shared" si="4"/>
        <v>-31375341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11811023622047245" right="0.31496062992125984" top="0.35433070866141736" bottom="0.15748031496062992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6476-7FD0-432E-AFB0-ED112B480EB1}">
  <sheetPr>
    <tabColor rgb="FFFFC000"/>
  </sheetPr>
  <dimension ref="A1:K44"/>
  <sheetViews>
    <sheetView topLeftCell="A4" workbookViewId="0">
      <selection activeCell="F14" sqref="F14"/>
    </sheetView>
  </sheetViews>
  <sheetFormatPr defaultRowHeight="16.5"/>
  <cols>
    <col min="1" max="1" width="13.875" style="3" customWidth="1"/>
    <col min="2" max="2" width="31.625" style="1" customWidth="1"/>
    <col min="3" max="3" width="14" style="2" customWidth="1"/>
    <col min="4" max="4" width="14.375" style="2" customWidth="1"/>
    <col min="5" max="5" width="13.75" style="2" customWidth="1"/>
    <col min="6" max="6" width="17.75" style="2" customWidth="1"/>
    <col min="7" max="7" width="15.25" style="2" customWidth="1"/>
    <col min="8" max="8" width="15.5" style="2" customWidth="1"/>
    <col min="9" max="9" width="12.375" style="1" customWidth="1"/>
    <col min="10" max="10" width="12.875" style="1" customWidth="1"/>
    <col min="11" max="11" width="11.125" style="1" customWidth="1"/>
    <col min="12" max="256" width="9" style="1"/>
    <col min="257" max="257" width="13.875" style="1" customWidth="1"/>
    <col min="258" max="258" width="31.625" style="1" customWidth="1"/>
    <col min="259" max="259" width="14" style="1" customWidth="1"/>
    <col min="260" max="260" width="14.375" style="1" customWidth="1"/>
    <col min="261" max="261" width="13.75" style="1" customWidth="1"/>
    <col min="262" max="262" width="17.75" style="1" customWidth="1"/>
    <col min="263" max="263" width="15.25" style="1" customWidth="1"/>
    <col min="264" max="264" width="15.5" style="1" customWidth="1"/>
    <col min="265" max="265" width="12.375" style="1" customWidth="1"/>
    <col min="266" max="266" width="12.875" style="1" customWidth="1"/>
    <col min="267" max="267" width="11.125" style="1" customWidth="1"/>
    <col min="268" max="512" width="9" style="1"/>
    <col min="513" max="513" width="13.875" style="1" customWidth="1"/>
    <col min="514" max="514" width="31.625" style="1" customWidth="1"/>
    <col min="515" max="515" width="14" style="1" customWidth="1"/>
    <col min="516" max="516" width="14.375" style="1" customWidth="1"/>
    <col min="517" max="517" width="13.75" style="1" customWidth="1"/>
    <col min="518" max="518" width="17.75" style="1" customWidth="1"/>
    <col min="519" max="519" width="15.25" style="1" customWidth="1"/>
    <col min="520" max="520" width="15.5" style="1" customWidth="1"/>
    <col min="521" max="521" width="12.375" style="1" customWidth="1"/>
    <col min="522" max="522" width="12.875" style="1" customWidth="1"/>
    <col min="523" max="523" width="11.125" style="1" customWidth="1"/>
    <col min="524" max="768" width="9" style="1"/>
    <col min="769" max="769" width="13.875" style="1" customWidth="1"/>
    <col min="770" max="770" width="31.625" style="1" customWidth="1"/>
    <col min="771" max="771" width="14" style="1" customWidth="1"/>
    <col min="772" max="772" width="14.375" style="1" customWidth="1"/>
    <col min="773" max="773" width="13.75" style="1" customWidth="1"/>
    <col min="774" max="774" width="17.75" style="1" customWidth="1"/>
    <col min="775" max="775" width="15.25" style="1" customWidth="1"/>
    <col min="776" max="776" width="15.5" style="1" customWidth="1"/>
    <col min="777" max="777" width="12.375" style="1" customWidth="1"/>
    <col min="778" max="778" width="12.875" style="1" customWidth="1"/>
    <col min="779" max="779" width="11.125" style="1" customWidth="1"/>
    <col min="780" max="1024" width="9" style="1"/>
    <col min="1025" max="1025" width="13.875" style="1" customWidth="1"/>
    <col min="1026" max="1026" width="31.625" style="1" customWidth="1"/>
    <col min="1027" max="1027" width="14" style="1" customWidth="1"/>
    <col min="1028" max="1028" width="14.375" style="1" customWidth="1"/>
    <col min="1029" max="1029" width="13.75" style="1" customWidth="1"/>
    <col min="1030" max="1030" width="17.75" style="1" customWidth="1"/>
    <col min="1031" max="1031" width="15.25" style="1" customWidth="1"/>
    <col min="1032" max="1032" width="15.5" style="1" customWidth="1"/>
    <col min="1033" max="1033" width="12.375" style="1" customWidth="1"/>
    <col min="1034" max="1034" width="12.875" style="1" customWidth="1"/>
    <col min="1035" max="1035" width="11.125" style="1" customWidth="1"/>
    <col min="1036" max="1280" width="9" style="1"/>
    <col min="1281" max="1281" width="13.875" style="1" customWidth="1"/>
    <col min="1282" max="1282" width="31.625" style="1" customWidth="1"/>
    <col min="1283" max="1283" width="14" style="1" customWidth="1"/>
    <col min="1284" max="1284" width="14.375" style="1" customWidth="1"/>
    <col min="1285" max="1285" width="13.75" style="1" customWidth="1"/>
    <col min="1286" max="1286" width="17.75" style="1" customWidth="1"/>
    <col min="1287" max="1287" width="15.25" style="1" customWidth="1"/>
    <col min="1288" max="1288" width="15.5" style="1" customWidth="1"/>
    <col min="1289" max="1289" width="12.375" style="1" customWidth="1"/>
    <col min="1290" max="1290" width="12.875" style="1" customWidth="1"/>
    <col min="1291" max="1291" width="11.125" style="1" customWidth="1"/>
    <col min="1292" max="1536" width="9" style="1"/>
    <col min="1537" max="1537" width="13.875" style="1" customWidth="1"/>
    <col min="1538" max="1538" width="31.625" style="1" customWidth="1"/>
    <col min="1539" max="1539" width="14" style="1" customWidth="1"/>
    <col min="1540" max="1540" width="14.375" style="1" customWidth="1"/>
    <col min="1541" max="1541" width="13.75" style="1" customWidth="1"/>
    <col min="1542" max="1542" width="17.75" style="1" customWidth="1"/>
    <col min="1543" max="1543" width="15.25" style="1" customWidth="1"/>
    <col min="1544" max="1544" width="15.5" style="1" customWidth="1"/>
    <col min="1545" max="1545" width="12.375" style="1" customWidth="1"/>
    <col min="1546" max="1546" width="12.875" style="1" customWidth="1"/>
    <col min="1547" max="1547" width="11.125" style="1" customWidth="1"/>
    <col min="1548" max="1792" width="9" style="1"/>
    <col min="1793" max="1793" width="13.875" style="1" customWidth="1"/>
    <col min="1794" max="1794" width="31.625" style="1" customWidth="1"/>
    <col min="1795" max="1795" width="14" style="1" customWidth="1"/>
    <col min="1796" max="1796" width="14.375" style="1" customWidth="1"/>
    <col min="1797" max="1797" width="13.75" style="1" customWidth="1"/>
    <col min="1798" max="1798" width="17.75" style="1" customWidth="1"/>
    <col min="1799" max="1799" width="15.25" style="1" customWidth="1"/>
    <col min="1800" max="1800" width="15.5" style="1" customWidth="1"/>
    <col min="1801" max="1801" width="12.375" style="1" customWidth="1"/>
    <col min="1802" max="1802" width="12.875" style="1" customWidth="1"/>
    <col min="1803" max="1803" width="11.125" style="1" customWidth="1"/>
    <col min="1804" max="2048" width="9" style="1"/>
    <col min="2049" max="2049" width="13.875" style="1" customWidth="1"/>
    <col min="2050" max="2050" width="31.625" style="1" customWidth="1"/>
    <col min="2051" max="2051" width="14" style="1" customWidth="1"/>
    <col min="2052" max="2052" width="14.375" style="1" customWidth="1"/>
    <col min="2053" max="2053" width="13.75" style="1" customWidth="1"/>
    <col min="2054" max="2054" width="17.75" style="1" customWidth="1"/>
    <col min="2055" max="2055" width="15.25" style="1" customWidth="1"/>
    <col min="2056" max="2056" width="15.5" style="1" customWidth="1"/>
    <col min="2057" max="2057" width="12.375" style="1" customWidth="1"/>
    <col min="2058" max="2058" width="12.875" style="1" customWidth="1"/>
    <col min="2059" max="2059" width="11.125" style="1" customWidth="1"/>
    <col min="2060" max="2304" width="9" style="1"/>
    <col min="2305" max="2305" width="13.875" style="1" customWidth="1"/>
    <col min="2306" max="2306" width="31.625" style="1" customWidth="1"/>
    <col min="2307" max="2307" width="14" style="1" customWidth="1"/>
    <col min="2308" max="2308" width="14.375" style="1" customWidth="1"/>
    <col min="2309" max="2309" width="13.75" style="1" customWidth="1"/>
    <col min="2310" max="2310" width="17.75" style="1" customWidth="1"/>
    <col min="2311" max="2311" width="15.25" style="1" customWidth="1"/>
    <col min="2312" max="2312" width="15.5" style="1" customWidth="1"/>
    <col min="2313" max="2313" width="12.375" style="1" customWidth="1"/>
    <col min="2314" max="2314" width="12.875" style="1" customWidth="1"/>
    <col min="2315" max="2315" width="11.125" style="1" customWidth="1"/>
    <col min="2316" max="2560" width="9" style="1"/>
    <col min="2561" max="2561" width="13.875" style="1" customWidth="1"/>
    <col min="2562" max="2562" width="31.625" style="1" customWidth="1"/>
    <col min="2563" max="2563" width="14" style="1" customWidth="1"/>
    <col min="2564" max="2564" width="14.375" style="1" customWidth="1"/>
    <col min="2565" max="2565" width="13.75" style="1" customWidth="1"/>
    <col min="2566" max="2566" width="17.75" style="1" customWidth="1"/>
    <col min="2567" max="2567" width="15.25" style="1" customWidth="1"/>
    <col min="2568" max="2568" width="15.5" style="1" customWidth="1"/>
    <col min="2569" max="2569" width="12.375" style="1" customWidth="1"/>
    <col min="2570" max="2570" width="12.875" style="1" customWidth="1"/>
    <col min="2571" max="2571" width="11.125" style="1" customWidth="1"/>
    <col min="2572" max="2816" width="9" style="1"/>
    <col min="2817" max="2817" width="13.875" style="1" customWidth="1"/>
    <col min="2818" max="2818" width="31.625" style="1" customWidth="1"/>
    <col min="2819" max="2819" width="14" style="1" customWidth="1"/>
    <col min="2820" max="2820" width="14.375" style="1" customWidth="1"/>
    <col min="2821" max="2821" width="13.75" style="1" customWidth="1"/>
    <col min="2822" max="2822" width="17.75" style="1" customWidth="1"/>
    <col min="2823" max="2823" width="15.25" style="1" customWidth="1"/>
    <col min="2824" max="2824" width="15.5" style="1" customWidth="1"/>
    <col min="2825" max="2825" width="12.375" style="1" customWidth="1"/>
    <col min="2826" max="2826" width="12.875" style="1" customWidth="1"/>
    <col min="2827" max="2827" width="11.125" style="1" customWidth="1"/>
    <col min="2828" max="3072" width="9" style="1"/>
    <col min="3073" max="3073" width="13.875" style="1" customWidth="1"/>
    <col min="3074" max="3074" width="31.625" style="1" customWidth="1"/>
    <col min="3075" max="3075" width="14" style="1" customWidth="1"/>
    <col min="3076" max="3076" width="14.375" style="1" customWidth="1"/>
    <col min="3077" max="3077" width="13.75" style="1" customWidth="1"/>
    <col min="3078" max="3078" width="17.75" style="1" customWidth="1"/>
    <col min="3079" max="3079" width="15.25" style="1" customWidth="1"/>
    <col min="3080" max="3080" width="15.5" style="1" customWidth="1"/>
    <col min="3081" max="3081" width="12.375" style="1" customWidth="1"/>
    <col min="3082" max="3082" width="12.875" style="1" customWidth="1"/>
    <col min="3083" max="3083" width="11.125" style="1" customWidth="1"/>
    <col min="3084" max="3328" width="9" style="1"/>
    <col min="3329" max="3329" width="13.875" style="1" customWidth="1"/>
    <col min="3330" max="3330" width="31.625" style="1" customWidth="1"/>
    <col min="3331" max="3331" width="14" style="1" customWidth="1"/>
    <col min="3332" max="3332" width="14.375" style="1" customWidth="1"/>
    <col min="3333" max="3333" width="13.75" style="1" customWidth="1"/>
    <col min="3334" max="3334" width="17.75" style="1" customWidth="1"/>
    <col min="3335" max="3335" width="15.25" style="1" customWidth="1"/>
    <col min="3336" max="3336" width="15.5" style="1" customWidth="1"/>
    <col min="3337" max="3337" width="12.375" style="1" customWidth="1"/>
    <col min="3338" max="3338" width="12.875" style="1" customWidth="1"/>
    <col min="3339" max="3339" width="11.125" style="1" customWidth="1"/>
    <col min="3340" max="3584" width="9" style="1"/>
    <col min="3585" max="3585" width="13.875" style="1" customWidth="1"/>
    <col min="3586" max="3586" width="31.625" style="1" customWidth="1"/>
    <col min="3587" max="3587" width="14" style="1" customWidth="1"/>
    <col min="3588" max="3588" width="14.375" style="1" customWidth="1"/>
    <col min="3589" max="3589" width="13.75" style="1" customWidth="1"/>
    <col min="3590" max="3590" width="17.75" style="1" customWidth="1"/>
    <col min="3591" max="3591" width="15.25" style="1" customWidth="1"/>
    <col min="3592" max="3592" width="15.5" style="1" customWidth="1"/>
    <col min="3593" max="3593" width="12.375" style="1" customWidth="1"/>
    <col min="3594" max="3594" width="12.875" style="1" customWidth="1"/>
    <col min="3595" max="3595" width="11.125" style="1" customWidth="1"/>
    <col min="3596" max="3840" width="9" style="1"/>
    <col min="3841" max="3841" width="13.875" style="1" customWidth="1"/>
    <col min="3842" max="3842" width="31.625" style="1" customWidth="1"/>
    <col min="3843" max="3843" width="14" style="1" customWidth="1"/>
    <col min="3844" max="3844" width="14.375" style="1" customWidth="1"/>
    <col min="3845" max="3845" width="13.75" style="1" customWidth="1"/>
    <col min="3846" max="3846" width="17.75" style="1" customWidth="1"/>
    <col min="3847" max="3847" width="15.25" style="1" customWidth="1"/>
    <col min="3848" max="3848" width="15.5" style="1" customWidth="1"/>
    <col min="3849" max="3849" width="12.375" style="1" customWidth="1"/>
    <col min="3850" max="3850" width="12.875" style="1" customWidth="1"/>
    <col min="3851" max="3851" width="11.125" style="1" customWidth="1"/>
    <col min="3852" max="4096" width="9" style="1"/>
    <col min="4097" max="4097" width="13.875" style="1" customWidth="1"/>
    <col min="4098" max="4098" width="31.625" style="1" customWidth="1"/>
    <col min="4099" max="4099" width="14" style="1" customWidth="1"/>
    <col min="4100" max="4100" width="14.375" style="1" customWidth="1"/>
    <col min="4101" max="4101" width="13.75" style="1" customWidth="1"/>
    <col min="4102" max="4102" width="17.75" style="1" customWidth="1"/>
    <col min="4103" max="4103" width="15.25" style="1" customWidth="1"/>
    <col min="4104" max="4104" width="15.5" style="1" customWidth="1"/>
    <col min="4105" max="4105" width="12.375" style="1" customWidth="1"/>
    <col min="4106" max="4106" width="12.875" style="1" customWidth="1"/>
    <col min="4107" max="4107" width="11.125" style="1" customWidth="1"/>
    <col min="4108" max="4352" width="9" style="1"/>
    <col min="4353" max="4353" width="13.875" style="1" customWidth="1"/>
    <col min="4354" max="4354" width="31.625" style="1" customWidth="1"/>
    <col min="4355" max="4355" width="14" style="1" customWidth="1"/>
    <col min="4356" max="4356" width="14.375" style="1" customWidth="1"/>
    <col min="4357" max="4357" width="13.75" style="1" customWidth="1"/>
    <col min="4358" max="4358" width="17.75" style="1" customWidth="1"/>
    <col min="4359" max="4359" width="15.25" style="1" customWidth="1"/>
    <col min="4360" max="4360" width="15.5" style="1" customWidth="1"/>
    <col min="4361" max="4361" width="12.375" style="1" customWidth="1"/>
    <col min="4362" max="4362" width="12.875" style="1" customWidth="1"/>
    <col min="4363" max="4363" width="11.125" style="1" customWidth="1"/>
    <col min="4364" max="4608" width="9" style="1"/>
    <col min="4609" max="4609" width="13.875" style="1" customWidth="1"/>
    <col min="4610" max="4610" width="31.625" style="1" customWidth="1"/>
    <col min="4611" max="4611" width="14" style="1" customWidth="1"/>
    <col min="4612" max="4612" width="14.375" style="1" customWidth="1"/>
    <col min="4613" max="4613" width="13.75" style="1" customWidth="1"/>
    <col min="4614" max="4614" width="17.75" style="1" customWidth="1"/>
    <col min="4615" max="4615" width="15.25" style="1" customWidth="1"/>
    <col min="4616" max="4616" width="15.5" style="1" customWidth="1"/>
    <col min="4617" max="4617" width="12.375" style="1" customWidth="1"/>
    <col min="4618" max="4618" width="12.875" style="1" customWidth="1"/>
    <col min="4619" max="4619" width="11.125" style="1" customWidth="1"/>
    <col min="4620" max="4864" width="9" style="1"/>
    <col min="4865" max="4865" width="13.875" style="1" customWidth="1"/>
    <col min="4866" max="4866" width="31.625" style="1" customWidth="1"/>
    <col min="4867" max="4867" width="14" style="1" customWidth="1"/>
    <col min="4868" max="4868" width="14.375" style="1" customWidth="1"/>
    <col min="4869" max="4869" width="13.75" style="1" customWidth="1"/>
    <col min="4870" max="4870" width="17.75" style="1" customWidth="1"/>
    <col min="4871" max="4871" width="15.25" style="1" customWidth="1"/>
    <col min="4872" max="4872" width="15.5" style="1" customWidth="1"/>
    <col min="4873" max="4873" width="12.375" style="1" customWidth="1"/>
    <col min="4874" max="4874" width="12.875" style="1" customWidth="1"/>
    <col min="4875" max="4875" width="11.125" style="1" customWidth="1"/>
    <col min="4876" max="5120" width="9" style="1"/>
    <col min="5121" max="5121" width="13.875" style="1" customWidth="1"/>
    <col min="5122" max="5122" width="31.625" style="1" customWidth="1"/>
    <col min="5123" max="5123" width="14" style="1" customWidth="1"/>
    <col min="5124" max="5124" width="14.375" style="1" customWidth="1"/>
    <col min="5125" max="5125" width="13.75" style="1" customWidth="1"/>
    <col min="5126" max="5126" width="17.75" style="1" customWidth="1"/>
    <col min="5127" max="5127" width="15.25" style="1" customWidth="1"/>
    <col min="5128" max="5128" width="15.5" style="1" customWidth="1"/>
    <col min="5129" max="5129" width="12.375" style="1" customWidth="1"/>
    <col min="5130" max="5130" width="12.875" style="1" customWidth="1"/>
    <col min="5131" max="5131" width="11.125" style="1" customWidth="1"/>
    <col min="5132" max="5376" width="9" style="1"/>
    <col min="5377" max="5377" width="13.875" style="1" customWidth="1"/>
    <col min="5378" max="5378" width="31.625" style="1" customWidth="1"/>
    <col min="5379" max="5379" width="14" style="1" customWidth="1"/>
    <col min="5380" max="5380" width="14.375" style="1" customWidth="1"/>
    <col min="5381" max="5381" width="13.75" style="1" customWidth="1"/>
    <col min="5382" max="5382" width="17.75" style="1" customWidth="1"/>
    <col min="5383" max="5383" width="15.25" style="1" customWidth="1"/>
    <col min="5384" max="5384" width="15.5" style="1" customWidth="1"/>
    <col min="5385" max="5385" width="12.375" style="1" customWidth="1"/>
    <col min="5386" max="5386" width="12.875" style="1" customWidth="1"/>
    <col min="5387" max="5387" width="11.125" style="1" customWidth="1"/>
    <col min="5388" max="5632" width="9" style="1"/>
    <col min="5633" max="5633" width="13.875" style="1" customWidth="1"/>
    <col min="5634" max="5634" width="31.625" style="1" customWidth="1"/>
    <col min="5635" max="5635" width="14" style="1" customWidth="1"/>
    <col min="5636" max="5636" width="14.375" style="1" customWidth="1"/>
    <col min="5637" max="5637" width="13.75" style="1" customWidth="1"/>
    <col min="5638" max="5638" width="17.75" style="1" customWidth="1"/>
    <col min="5639" max="5639" width="15.25" style="1" customWidth="1"/>
    <col min="5640" max="5640" width="15.5" style="1" customWidth="1"/>
    <col min="5641" max="5641" width="12.375" style="1" customWidth="1"/>
    <col min="5642" max="5642" width="12.875" style="1" customWidth="1"/>
    <col min="5643" max="5643" width="11.125" style="1" customWidth="1"/>
    <col min="5644" max="5888" width="9" style="1"/>
    <col min="5889" max="5889" width="13.875" style="1" customWidth="1"/>
    <col min="5890" max="5890" width="31.625" style="1" customWidth="1"/>
    <col min="5891" max="5891" width="14" style="1" customWidth="1"/>
    <col min="5892" max="5892" width="14.375" style="1" customWidth="1"/>
    <col min="5893" max="5893" width="13.75" style="1" customWidth="1"/>
    <col min="5894" max="5894" width="17.75" style="1" customWidth="1"/>
    <col min="5895" max="5895" width="15.25" style="1" customWidth="1"/>
    <col min="5896" max="5896" width="15.5" style="1" customWidth="1"/>
    <col min="5897" max="5897" width="12.375" style="1" customWidth="1"/>
    <col min="5898" max="5898" width="12.875" style="1" customWidth="1"/>
    <col min="5899" max="5899" width="11.125" style="1" customWidth="1"/>
    <col min="5900" max="6144" width="9" style="1"/>
    <col min="6145" max="6145" width="13.875" style="1" customWidth="1"/>
    <col min="6146" max="6146" width="31.625" style="1" customWidth="1"/>
    <col min="6147" max="6147" width="14" style="1" customWidth="1"/>
    <col min="6148" max="6148" width="14.375" style="1" customWidth="1"/>
    <col min="6149" max="6149" width="13.75" style="1" customWidth="1"/>
    <col min="6150" max="6150" width="17.75" style="1" customWidth="1"/>
    <col min="6151" max="6151" width="15.25" style="1" customWidth="1"/>
    <col min="6152" max="6152" width="15.5" style="1" customWidth="1"/>
    <col min="6153" max="6153" width="12.375" style="1" customWidth="1"/>
    <col min="6154" max="6154" width="12.875" style="1" customWidth="1"/>
    <col min="6155" max="6155" width="11.125" style="1" customWidth="1"/>
    <col min="6156" max="6400" width="9" style="1"/>
    <col min="6401" max="6401" width="13.875" style="1" customWidth="1"/>
    <col min="6402" max="6402" width="31.625" style="1" customWidth="1"/>
    <col min="6403" max="6403" width="14" style="1" customWidth="1"/>
    <col min="6404" max="6404" width="14.375" style="1" customWidth="1"/>
    <col min="6405" max="6405" width="13.75" style="1" customWidth="1"/>
    <col min="6406" max="6406" width="17.75" style="1" customWidth="1"/>
    <col min="6407" max="6407" width="15.25" style="1" customWidth="1"/>
    <col min="6408" max="6408" width="15.5" style="1" customWidth="1"/>
    <col min="6409" max="6409" width="12.375" style="1" customWidth="1"/>
    <col min="6410" max="6410" width="12.875" style="1" customWidth="1"/>
    <col min="6411" max="6411" width="11.125" style="1" customWidth="1"/>
    <col min="6412" max="6656" width="9" style="1"/>
    <col min="6657" max="6657" width="13.875" style="1" customWidth="1"/>
    <col min="6658" max="6658" width="31.625" style="1" customWidth="1"/>
    <col min="6659" max="6659" width="14" style="1" customWidth="1"/>
    <col min="6660" max="6660" width="14.375" style="1" customWidth="1"/>
    <col min="6661" max="6661" width="13.75" style="1" customWidth="1"/>
    <col min="6662" max="6662" width="17.75" style="1" customWidth="1"/>
    <col min="6663" max="6663" width="15.25" style="1" customWidth="1"/>
    <col min="6664" max="6664" width="15.5" style="1" customWidth="1"/>
    <col min="6665" max="6665" width="12.375" style="1" customWidth="1"/>
    <col min="6666" max="6666" width="12.875" style="1" customWidth="1"/>
    <col min="6667" max="6667" width="11.125" style="1" customWidth="1"/>
    <col min="6668" max="6912" width="9" style="1"/>
    <col min="6913" max="6913" width="13.875" style="1" customWidth="1"/>
    <col min="6914" max="6914" width="31.625" style="1" customWidth="1"/>
    <col min="6915" max="6915" width="14" style="1" customWidth="1"/>
    <col min="6916" max="6916" width="14.375" style="1" customWidth="1"/>
    <col min="6917" max="6917" width="13.75" style="1" customWidth="1"/>
    <col min="6918" max="6918" width="17.75" style="1" customWidth="1"/>
    <col min="6919" max="6919" width="15.25" style="1" customWidth="1"/>
    <col min="6920" max="6920" width="15.5" style="1" customWidth="1"/>
    <col min="6921" max="6921" width="12.375" style="1" customWidth="1"/>
    <col min="6922" max="6922" width="12.875" style="1" customWidth="1"/>
    <col min="6923" max="6923" width="11.125" style="1" customWidth="1"/>
    <col min="6924" max="7168" width="9" style="1"/>
    <col min="7169" max="7169" width="13.875" style="1" customWidth="1"/>
    <col min="7170" max="7170" width="31.625" style="1" customWidth="1"/>
    <col min="7171" max="7171" width="14" style="1" customWidth="1"/>
    <col min="7172" max="7172" width="14.375" style="1" customWidth="1"/>
    <col min="7173" max="7173" width="13.75" style="1" customWidth="1"/>
    <col min="7174" max="7174" width="17.75" style="1" customWidth="1"/>
    <col min="7175" max="7175" width="15.25" style="1" customWidth="1"/>
    <col min="7176" max="7176" width="15.5" style="1" customWidth="1"/>
    <col min="7177" max="7177" width="12.375" style="1" customWidth="1"/>
    <col min="7178" max="7178" width="12.875" style="1" customWidth="1"/>
    <col min="7179" max="7179" width="11.125" style="1" customWidth="1"/>
    <col min="7180" max="7424" width="9" style="1"/>
    <col min="7425" max="7425" width="13.875" style="1" customWidth="1"/>
    <col min="7426" max="7426" width="31.625" style="1" customWidth="1"/>
    <col min="7427" max="7427" width="14" style="1" customWidth="1"/>
    <col min="7428" max="7428" width="14.375" style="1" customWidth="1"/>
    <col min="7429" max="7429" width="13.75" style="1" customWidth="1"/>
    <col min="7430" max="7430" width="17.75" style="1" customWidth="1"/>
    <col min="7431" max="7431" width="15.25" style="1" customWidth="1"/>
    <col min="7432" max="7432" width="15.5" style="1" customWidth="1"/>
    <col min="7433" max="7433" width="12.375" style="1" customWidth="1"/>
    <col min="7434" max="7434" width="12.875" style="1" customWidth="1"/>
    <col min="7435" max="7435" width="11.125" style="1" customWidth="1"/>
    <col min="7436" max="7680" width="9" style="1"/>
    <col min="7681" max="7681" width="13.875" style="1" customWidth="1"/>
    <col min="7682" max="7682" width="31.625" style="1" customWidth="1"/>
    <col min="7683" max="7683" width="14" style="1" customWidth="1"/>
    <col min="7684" max="7684" width="14.375" style="1" customWidth="1"/>
    <col min="7685" max="7685" width="13.75" style="1" customWidth="1"/>
    <col min="7686" max="7686" width="17.75" style="1" customWidth="1"/>
    <col min="7687" max="7687" width="15.25" style="1" customWidth="1"/>
    <col min="7688" max="7688" width="15.5" style="1" customWidth="1"/>
    <col min="7689" max="7689" width="12.375" style="1" customWidth="1"/>
    <col min="7690" max="7690" width="12.875" style="1" customWidth="1"/>
    <col min="7691" max="7691" width="11.125" style="1" customWidth="1"/>
    <col min="7692" max="7936" width="9" style="1"/>
    <col min="7937" max="7937" width="13.875" style="1" customWidth="1"/>
    <col min="7938" max="7938" width="31.625" style="1" customWidth="1"/>
    <col min="7939" max="7939" width="14" style="1" customWidth="1"/>
    <col min="7940" max="7940" width="14.375" style="1" customWidth="1"/>
    <col min="7941" max="7941" width="13.75" style="1" customWidth="1"/>
    <col min="7942" max="7942" width="17.75" style="1" customWidth="1"/>
    <col min="7943" max="7943" width="15.25" style="1" customWidth="1"/>
    <col min="7944" max="7944" width="15.5" style="1" customWidth="1"/>
    <col min="7945" max="7945" width="12.375" style="1" customWidth="1"/>
    <col min="7946" max="7946" width="12.875" style="1" customWidth="1"/>
    <col min="7947" max="7947" width="11.125" style="1" customWidth="1"/>
    <col min="7948" max="8192" width="9" style="1"/>
    <col min="8193" max="8193" width="13.875" style="1" customWidth="1"/>
    <col min="8194" max="8194" width="31.625" style="1" customWidth="1"/>
    <col min="8195" max="8195" width="14" style="1" customWidth="1"/>
    <col min="8196" max="8196" width="14.375" style="1" customWidth="1"/>
    <col min="8197" max="8197" width="13.75" style="1" customWidth="1"/>
    <col min="8198" max="8198" width="17.75" style="1" customWidth="1"/>
    <col min="8199" max="8199" width="15.25" style="1" customWidth="1"/>
    <col min="8200" max="8200" width="15.5" style="1" customWidth="1"/>
    <col min="8201" max="8201" width="12.375" style="1" customWidth="1"/>
    <col min="8202" max="8202" width="12.875" style="1" customWidth="1"/>
    <col min="8203" max="8203" width="11.125" style="1" customWidth="1"/>
    <col min="8204" max="8448" width="9" style="1"/>
    <col min="8449" max="8449" width="13.875" style="1" customWidth="1"/>
    <col min="8450" max="8450" width="31.625" style="1" customWidth="1"/>
    <col min="8451" max="8451" width="14" style="1" customWidth="1"/>
    <col min="8452" max="8452" width="14.375" style="1" customWidth="1"/>
    <col min="8453" max="8453" width="13.75" style="1" customWidth="1"/>
    <col min="8454" max="8454" width="17.75" style="1" customWidth="1"/>
    <col min="8455" max="8455" width="15.25" style="1" customWidth="1"/>
    <col min="8456" max="8456" width="15.5" style="1" customWidth="1"/>
    <col min="8457" max="8457" width="12.375" style="1" customWidth="1"/>
    <col min="8458" max="8458" width="12.875" style="1" customWidth="1"/>
    <col min="8459" max="8459" width="11.125" style="1" customWidth="1"/>
    <col min="8460" max="8704" width="9" style="1"/>
    <col min="8705" max="8705" width="13.875" style="1" customWidth="1"/>
    <col min="8706" max="8706" width="31.625" style="1" customWidth="1"/>
    <col min="8707" max="8707" width="14" style="1" customWidth="1"/>
    <col min="8708" max="8708" width="14.375" style="1" customWidth="1"/>
    <col min="8709" max="8709" width="13.75" style="1" customWidth="1"/>
    <col min="8710" max="8710" width="17.75" style="1" customWidth="1"/>
    <col min="8711" max="8711" width="15.25" style="1" customWidth="1"/>
    <col min="8712" max="8712" width="15.5" style="1" customWidth="1"/>
    <col min="8713" max="8713" width="12.375" style="1" customWidth="1"/>
    <col min="8714" max="8714" width="12.875" style="1" customWidth="1"/>
    <col min="8715" max="8715" width="11.125" style="1" customWidth="1"/>
    <col min="8716" max="8960" width="9" style="1"/>
    <col min="8961" max="8961" width="13.875" style="1" customWidth="1"/>
    <col min="8962" max="8962" width="31.625" style="1" customWidth="1"/>
    <col min="8963" max="8963" width="14" style="1" customWidth="1"/>
    <col min="8964" max="8964" width="14.375" style="1" customWidth="1"/>
    <col min="8965" max="8965" width="13.75" style="1" customWidth="1"/>
    <col min="8966" max="8966" width="17.75" style="1" customWidth="1"/>
    <col min="8967" max="8967" width="15.25" style="1" customWidth="1"/>
    <col min="8968" max="8968" width="15.5" style="1" customWidth="1"/>
    <col min="8969" max="8969" width="12.375" style="1" customWidth="1"/>
    <col min="8970" max="8970" width="12.875" style="1" customWidth="1"/>
    <col min="8971" max="8971" width="11.125" style="1" customWidth="1"/>
    <col min="8972" max="9216" width="9" style="1"/>
    <col min="9217" max="9217" width="13.875" style="1" customWidth="1"/>
    <col min="9218" max="9218" width="31.625" style="1" customWidth="1"/>
    <col min="9219" max="9219" width="14" style="1" customWidth="1"/>
    <col min="9220" max="9220" width="14.375" style="1" customWidth="1"/>
    <col min="9221" max="9221" width="13.75" style="1" customWidth="1"/>
    <col min="9222" max="9222" width="17.75" style="1" customWidth="1"/>
    <col min="9223" max="9223" width="15.25" style="1" customWidth="1"/>
    <col min="9224" max="9224" width="15.5" style="1" customWidth="1"/>
    <col min="9225" max="9225" width="12.375" style="1" customWidth="1"/>
    <col min="9226" max="9226" width="12.875" style="1" customWidth="1"/>
    <col min="9227" max="9227" width="11.125" style="1" customWidth="1"/>
    <col min="9228" max="9472" width="9" style="1"/>
    <col min="9473" max="9473" width="13.875" style="1" customWidth="1"/>
    <col min="9474" max="9474" width="31.625" style="1" customWidth="1"/>
    <col min="9475" max="9475" width="14" style="1" customWidth="1"/>
    <col min="9476" max="9476" width="14.375" style="1" customWidth="1"/>
    <col min="9477" max="9477" width="13.75" style="1" customWidth="1"/>
    <col min="9478" max="9478" width="17.75" style="1" customWidth="1"/>
    <col min="9479" max="9479" width="15.25" style="1" customWidth="1"/>
    <col min="9480" max="9480" width="15.5" style="1" customWidth="1"/>
    <col min="9481" max="9481" width="12.375" style="1" customWidth="1"/>
    <col min="9482" max="9482" width="12.875" style="1" customWidth="1"/>
    <col min="9483" max="9483" width="11.125" style="1" customWidth="1"/>
    <col min="9484" max="9728" width="9" style="1"/>
    <col min="9729" max="9729" width="13.875" style="1" customWidth="1"/>
    <col min="9730" max="9730" width="31.625" style="1" customWidth="1"/>
    <col min="9731" max="9731" width="14" style="1" customWidth="1"/>
    <col min="9732" max="9732" width="14.375" style="1" customWidth="1"/>
    <col min="9733" max="9733" width="13.75" style="1" customWidth="1"/>
    <col min="9734" max="9734" width="17.75" style="1" customWidth="1"/>
    <col min="9735" max="9735" width="15.25" style="1" customWidth="1"/>
    <col min="9736" max="9736" width="15.5" style="1" customWidth="1"/>
    <col min="9737" max="9737" width="12.375" style="1" customWidth="1"/>
    <col min="9738" max="9738" width="12.875" style="1" customWidth="1"/>
    <col min="9739" max="9739" width="11.125" style="1" customWidth="1"/>
    <col min="9740" max="9984" width="9" style="1"/>
    <col min="9985" max="9985" width="13.875" style="1" customWidth="1"/>
    <col min="9986" max="9986" width="31.625" style="1" customWidth="1"/>
    <col min="9987" max="9987" width="14" style="1" customWidth="1"/>
    <col min="9988" max="9988" width="14.375" style="1" customWidth="1"/>
    <col min="9989" max="9989" width="13.75" style="1" customWidth="1"/>
    <col min="9990" max="9990" width="17.75" style="1" customWidth="1"/>
    <col min="9991" max="9991" width="15.25" style="1" customWidth="1"/>
    <col min="9992" max="9992" width="15.5" style="1" customWidth="1"/>
    <col min="9993" max="9993" width="12.375" style="1" customWidth="1"/>
    <col min="9994" max="9994" width="12.875" style="1" customWidth="1"/>
    <col min="9995" max="9995" width="11.125" style="1" customWidth="1"/>
    <col min="9996" max="10240" width="9" style="1"/>
    <col min="10241" max="10241" width="13.875" style="1" customWidth="1"/>
    <col min="10242" max="10242" width="31.625" style="1" customWidth="1"/>
    <col min="10243" max="10243" width="14" style="1" customWidth="1"/>
    <col min="10244" max="10244" width="14.375" style="1" customWidth="1"/>
    <col min="10245" max="10245" width="13.75" style="1" customWidth="1"/>
    <col min="10246" max="10246" width="17.75" style="1" customWidth="1"/>
    <col min="10247" max="10247" width="15.25" style="1" customWidth="1"/>
    <col min="10248" max="10248" width="15.5" style="1" customWidth="1"/>
    <col min="10249" max="10249" width="12.375" style="1" customWidth="1"/>
    <col min="10250" max="10250" width="12.875" style="1" customWidth="1"/>
    <col min="10251" max="10251" width="11.125" style="1" customWidth="1"/>
    <col min="10252" max="10496" width="9" style="1"/>
    <col min="10497" max="10497" width="13.875" style="1" customWidth="1"/>
    <col min="10498" max="10498" width="31.625" style="1" customWidth="1"/>
    <col min="10499" max="10499" width="14" style="1" customWidth="1"/>
    <col min="10500" max="10500" width="14.375" style="1" customWidth="1"/>
    <col min="10501" max="10501" width="13.75" style="1" customWidth="1"/>
    <col min="10502" max="10502" width="17.75" style="1" customWidth="1"/>
    <col min="10503" max="10503" width="15.25" style="1" customWidth="1"/>
    <col min="10504" max="10504" width="15.5" style="1" customWidth="1"/>
    <col min="10505" max="10505" width="12.375" style="1" customWidth="1"/>
    <col min="10506" max="10506" width="12.875" style="1" customWidth="1"/>
    <col min="10507" max="10507" width="11.125" style="1" customWidth="1"/>
    <col min="10508" max="10752" width="9" style="1"/>
    <col min="10753" max="10753" width="13.875" style="1" customWidth="1"/>
    <col min="10754" max="10754" width="31.625" style="1" customWidth="1"/>
    <col min="10755" max="10755" width="14" style="1" customWidth="1"/>
    <col min="10756" max="10756" width="14.375" style="1" customWidth="1"/>
    <col min="10757" max="10757" width="13.75" style="1" customWidth="1"/>
    <col min="10758" max="10758" width="17.75" style="1" customWidth="1"/>
    <col min="10759" max="10759" width="15.25" style="1" customWidth="1"/>
    <col min="10760" max="10760" width="15.5" style="1" customWidth="1"/>
    <col min="10761" max="10761" width="12.375" style="1" customWidth="1"/>
    <col min="10762" max="10762" width="12.875" style="1" customWidth="1"/>
    <col min="10763" max="10763" width="11.125" style="1" customWidth="1"/>
    <col min="10764" max="11008" width="9" style="1"/>
    <col min="11009" max="11009" width="13.875" style="1" customWidth="1"/>
    <col min="11010" max="11010" width="31.625" style="1" customWidth="1"/>
    <col min="11011" max="11011" width="14" style="1" customWidth="1"/>
    <col min="11012" max="11012" width="14.375" style="1" customWidth="1"/>
    <col min="11013" max="11013" width="13.75" style="1" customWidth="1"/>
    <col min="11014" max="11014" width="17.75" style="1" customWidth="1"/>
    <col min="11015" max="11015" width="15.25" style="1" customWidth="1"/>
    <col min="11016" max="11016" width="15.5" style="1" customWidth="1"/>
    <col min="11017" max="11017" width="12.375" style="1" customWidth="1"/>
    <col min="11018" max="11018" width="12.875" style="1" customWidth="1"/>
    <col min="11019" max="11019" width="11.125" style="1" customWidth="1"/>
    <col min="11020" max="11264" width="9" style="1"/>
    <col min="11265" max="11265" width="13.875" style="1" customWidth="1"/>
    <col min="11266" max="11266" width="31.625" style="1" customWidth="1"/>
    <col min="11267" max="11267" width="14" style="1" customWidth="1"/>
    <col min="11268" max="11268" width="14.375" style="1" customWidth="1"/>
    <col min="11269" max="11269" width="13.75" style="1" customWidth="1"/>
    <col min="11270" max="11270" width="17.75" style="1" customWidth="1"/>
    <col min="11271" max="11271" width="15.25" style="1" customWidth="1"/>
    <col min="11272" max="11272" width="15.5" style="1" customWidth="1"/>
    <col min="11273" max="11273" width="12.375" style="1" customWidth="1"/>
    <col min="11274" max="11274" width="12.875" style="1" customWidth="1"/>
    <col min="11275" max="11275" width="11.125" style="1" customWidth="1"/>
    <col min="11276" max="11520" width="9" style="1"/>
    <col min="11521" max="11521" width="13.875" style="1" customWidth="1"/>
    <col min="11522" max="11522" width="31.625" style="1" customWidth="1"/>
    <col min="11523" max="11523" width="14" style="1" customWidth="1"/>
    <col min="11524" max="11524" width="14.375" style="1" customWidth="1"/>
    <col min="11525" max="11525" width="13.75" style="1" customWidth="1"/>
    <col min="11526" max="11526" width="17.75" style="1" customWidth="1"/>
    <col min="11527" max="11527" width="15.25" style="1" customWidth="1"/>
    <col min="11528" max="11528" width="15.5" style="1" customWidth="1"/>
    <col min="11529" max="11529" width="12.375" style="1" customWidth="1"/>
    <col min="11530" max="11530" width="12.875" style="1" customWidth="1"/>
    <col min="11531" max="11531" width="11.125" style="1" customWidth="1"/>
    <col min="11532" max="11776" width="9" style="1"/>
    <col min="11777" max="11777" width="13.875" style="1" customWidth="1"/>
    <col min="11778" max="11778" width="31.625" style="1" customWidth="1"/>
    <col min="11779" max="11779" width="14" style="1" customWidth="1"/>
    <col min="11780" max="11780" width="14.375" style="1" customWidth="1"/>
    <col min="11781" max="11781" width="13.75" style="1" customWidth="1"/>
    <col min="11782" max="11782" width="17.75" style="1" customWidth="1"/>
    <col min="11783" max="11783" width="15.25" style="1" customWidth="1"/>
    <col min="11784" max="11784" width="15.5" style="1" customWidth="1"/>
    <col min="11785" max="11785" width="12.375" style="1" customWidth="1"/>
    <col min="11786" max="11786" width="12.875" style="1" customWidth="1"/>
    <col min="11787" max="11787" width="11.125" style="1" customWidth="1"/>
    <col min="11788" max="12032" width="9" style="1"/>
    <col min="12033" max="12033" width="13.875" style="1" customWidth="1"/>
    <col min="12034" max="12034" width="31.625" style="1" customWidth="1"/>
    <col min="12035" max="12035" width="14" style="1" customWidth="1"/>
    <col min="12036" max="12036" width="14.375" style="1" customWidth="1"/>
    <col min="12037" max="12037" width="13.75" style="1" customWidth="1"/>
    <col min="12038" max="12038" width="17.75" style="1" customWidth="1"/>
    <col min="12039" max="12039" width="15.25" style="1" customWidth="1"/>
    <col min="12040" max="12040" width="15.5" style="1" customWidth="1"/>
    <col min="12041" max="12041" width="12.375" style="1" customWidth="1"/>
    <col min="12042" max="12042" width="12.875" style="1" customWidth="1"/>
    <col min="12043" max="12043" width="11.125" style="1" customWidth="1"/>
    <col min="12044" max="12288" width="9" style="1"/>
    <col min="12289" max="12289" width="13.875" style="1" customWidth="1"/>
    <col min="12290" max="12290" width="31.625" style="1" customWidth="1"/>
    <col min="12291" max="12291" width="14" style="1" customWidth="1"/>
    <col min="12292" max="12292" width="14.375" style="1" customWidth="1"/>
    <col min="12293" max="12293" width="13.75" style="1" customWidth="1"/>
    <col min="12294" max="12294" width="17.75" style="1" customWidth="1"/>
    <col min="12295" max="12295" width="15.25" style="1" customWidth="1"/>
    <col min="12296" max="12296" width="15.5" style="1" customWidth="1"/>
    <col min="12297" max="12297" width="12.375" style="1" customWidth="1"/>
    <col min="12298" max="12298" width="12.875" style="1" customWidth="1"/>
    <col min="12299" max="12299" width="11.125" style="1" customWidth="1"/>
    <col min="12300" max="12544" width="9" style="1"/>
    <col min="12545" max="12545" width="13.875" style="1" customWidth="1"/>
    <col min="12546" max="12546" width="31.625" style="1" customWidth="1"/>
    <col min="12547" max="12547" width="14" style="1" customWidth="1"/>
    <col min="12548" max="12548" width="14.375" style="1" customWidth="1"/>
    <col min="12549" max="12549" width="13.75" style="1" customWidth="1"/>
    <col min="12550" max="12550" width="17.75" style="1" customWidth="1"/>
    <col min="12551" max="12551" width="15.25" style="1" customWidth="1"/>
    <col min="12552" max="12552" width="15.5" style="1" customWidth="1"/>
    <col min="12553" max="12553" width="12.375" style="1" customWidth="1"/>
    <col min="12554" max="12554" width="12.875" style="1" customWidth="1"/>
    <col min="12555" max="12555" width="11.125" style="1" customWidth="1"/>
    <col min="12556" max="12800" width="9" style="1"/>
    <col min="12801" max="12801" width="13.875" style="1" customWidth="1"/>
    <col min="12802" max="12802" width="31.625" style="1" customWidth="1"/>
    <col min="12803" max="12803" width="14" style="1" customWidth="1"/>
    <col min="12804" max="12804" width="14.375" style="1" customWidth="1"/>
    <col min="12805" max="12805" width="13.75" style="1" customWidth="1"/>
    <col min="12806" max="12806" width="17.75" style="1" customWidth="1"/>
    <col min="12807" max="12807" width="15.25" style="1" customWidth="1"/>
    <col min="12808" max="12808" width="15.5" style="1" customWidth="1"/>
    <col min="12809" max="12809" width="12.375" style="1" customWidth="1"/>
    <col min="12810" max="12810" width="12.875" style="1" customWidth="1"/>
    <col min="12811" max="12811" width="11.125" style="1" customWidth="1"/>
    <col min="12812" max="13056" width="9" style="1"/>
    <col min="13057" max="13057" width="13.875" style="1" customWidth="1"/>
    <col min="13058" max="13058" width="31.625" style="1" customWidth="1"/>
    <col min="13059" max="13059" width="14" style="1" customWidth="1"/>
    <col min="13060" max="13060" width="14.375" style="1" customWidth="1"/>
    <col min="13061" max="13061" width="13.75" style="1" customWidth="1"/>
    <col min="13062" max="13062" width="17.75" style="1" customWidth="1"/>
    <col min="13063" max="13063" width="15.25" style="1" customWidth="1"/>
    <col min="13064" max="13064" width="15.5" style="1" customWidth="1"/>
    <col min="13065" max="13065" width="12.375" style="1" customWidth="1"/>
    <col min="13066" max="13066" width="12.875" style="1" customWidth="1"/>
    <col min="13067" max="13067" width="11.125" style="1" customWidth="1"/>
    <col min="13068" max="13312" width="9" style="1"/>
    <col min="13313" max="13313" width="13.875" style="1" customWidth="1"/>
    <col min="13314" max="13314" width="31.625" style="1" customWidth="1"/>
    <col min="13315" max="13315" width="14" style="1" customWidth="1"/>
    <col min="13316" max="13316" width="14.375" style="1" customWidth="1"/>
    <col min="13317" max="13317" width="13.75" style="1" customWidth="1"/>
    <col min="13318" max="13318" width="17.75" style="1" customWidth="1"/>
    <col min="13319" max="13319" width="15.25" style="1" customWidth="1"/>
    <col min="13320" max="13320" width="15.5" style="1" customWidth="1"/>
    <col min="13321" max="13321" width="12.375" style="1" customWidth="1"/>
    <col min="13322" max="13322" width="12.875" style="1" customWidth="1"/>
    <col min="13323" max="13323" width="11.125" style="1" customWidth="1"/>
    <col min="13324" max="13568" width="9" style="1"/>
    <col min="13569" max="13569" width="13.875" style="1" customWidth="1"/>
    <col min="13570" max="13570" width="31.625" style="1" customWidth="1"/>
    <col min="13571" max="13571" width="14" style="1" customWidth="1"/>
    <col min="13572" max="13572" width="14.375" style="1" customWidth="1"/>
    <col min="13573" max="13573" width="13.75" style="1" customWidth="1"/>
    <col min="13574" max="13574" width="17.75" style="1" customWidth="1"/>
    <col min="13575" max="13575" width="15.25" style="1" customWidth="1"/>
    <col min="13576" max="13576" width="15.5" style="1" customWidth="1"/>
    <col min="13577" max="13577" width="12.375" style="1" customWidth="1"/>
    <col min="13578" max="13578" width="12.875" style="1" customWidth="1"/>
    <col min="13579" max="13579" width="11.125" style="1" customWidth="1"/>
    <col min="13580" max="13824" width="9" style="1"/>
    <col min="13825" max="13825" width="13.875" style="1" customWidth="1"/>
    <col min="13826" max="13826" width="31.625" style="1" customWidth="1"/>
    <col min="13827" max="13827" width="14" style="1" customWidth="1"/>
    <col min="13828" max="13828" width="14.375" style="1" customWidth="1"/>
    <col min="13829" max="13829" width="13.75" style="1" customWidth="1"/>
    <col min="13830" max="13830" width="17.75" style="1" customWidth="1"/>
    <col min="13831" max="13831" width="15.25" style="1" customWidth="1"/>
    <col min="13832" max="13832" width="15.5" style="1" customWidth="1"/>
    <col min="13833" max="13833" width="12.375" style="1" customWidth="1"/>
    <col min="13834" max="13834" width="12.875" style="1" customWidth="1"/>
    <col min="13835" max="13835" width="11.125" style="1" customWidth="1"/>
    <col min="13836" max="14080" width="9" style="1"/>
    <col min="14081" max="14081" width="13.875" style="1" customWidth="1"/>
    <col min="14082" max="14082" width="31.625" style="1" customWidth="1"/>
    <col min="14083" max="14083" width="14" style="1" customWidth="1"/>
    <col min="14084" max="14084" width="14.375" style="1" customWidth="1"/>
    <col min="14085" max="14085" width="13.75" style="1" customWidth="1"/>
    <col min="14086" max="14086" width="17.75" style="1" customWidth="1"/>
    <col min="14087" max="14087" width="15.25" style="1" customWidth="1"/>
    <col min="14088" max="14088" width="15.5" style="1" customWidth="1"/>
    <col min="14089" max="14089" width="12.375" style="1" customWidth="1"/>
    <col min="14090" max="14090" width="12.875" style="1" customWidth="1"/>
    <col min="14091" max="14091" width="11.125" style="1" customWidth="1"/>
    <col min="14092" max="14336" width="9" style="1"/>
    <col min="14337" max="14337" width="13.875" style="1" customWidth="1"/>
    <col min="14338" max="14338" width="31.625" style="1" customWidth="1"/>
    <col min="14339" max="14339" width="14" style="1" customWidth="1"/>
    <col min="14340" max="14340" width="14.375" style="1" customWidth="1"/>
    <col min="14341" max="14341" width="13.75" style="1" customWidth="1"/>
    <col min="14342" max="14342" width="17.75" style="1" customWidth="1"/>
    <col min="14343" max="14343" width="15.25" style="1" customWidth="1"/>
    <col min="14344" max="14344" width="15.5" style="1" customWidth="1"/>
    <col min="14345" max="14345" width="12.375" style="1" customWidth="1"/>
    <col min="14346" max="14346" width="12.875" style="1" customWidth="1"/>
    <col min="14347" max="14347" width="11.125" style="1" customWidth="1"/>
    <col min="14348" max="14592" width="9" style="1"/>
    <col min="14593" max="14593" width="13.875" style="1" customWidth="1"/>
    <col min="14594" max="14594" width="31.625" style="1" customWidth="1"/>
    <col min="14595" max="14595" width="14" style="1" customWidth="1"/>
    <col min="14596" max="14596" width="14.375" style="1" customWidth="1"/>
    <col min="14597" max="14597" width="13.75" style="1" customWidth="1"/>
    <col min="14598" max="14598" width="17.75" style="1" customWidth="1"/>
    <col min="14599" max="14599" width="15.25" style="1" customWidth="1"/>
    <col min="14600" max="14600" width="15.5" style="1" customWidth="1"/>
    <col min="14601" max="14601" width="12.375" style="1" customWidth="1"/>
    <col min="14602" max="14602" width="12.875" style="1" customWidth="1"/>
    <col min="14603" max="14603" width="11.125" style="1" customWidth="1"/>
    <col min="14604" max="14848" width="9" style="1"/>
    <col min="14849" max="14849" width="13.875" style="1" customWidth="1"/>
    <col min="14850" max="14850" width="31.625" style="1" customWidth="1"/>
    <col min="14851" max="14851" width="14" style="1" customWidth="1"/>
    <col min="14852" max="14852" width="14.375" style="1" customWidth="1"/>
    <col min="14853" max="14853" width="13.75" style="1" customWidth="1"/>
    <col min="14854" max="14854" width="17.75" style="1" customWidth="1"/>
    <col min="14855" max="14855" width="15.25" style="1" customWidth="1"/>
    <col min="14856" max="14856" width="15.5" style="1" customWidth="1"/>
    <col min="14857" max="14857" width="12.375" style="1" customWidth="1"/>
    <col min="14858" max="14858" width="12.875" style="1" customWidth="1"/>
    <col min="14859" max="14859" width="11.125" style="1" customWidth="1"/>
    <col min="14860" max="15104" width="9" style="1"/>
    <col min="15105" max="15105" width="13.875" style="1" customWidth="1"/>
    <col min="15106" max="15106" width="31.625" style="1" customWidth="1"/>
    <col min="15107" max="15107" width="14" style="1" customWidth="1"/>
    <col min="15108" max="15108" width="14.375" style="1" customWidth="1"/>
    <col min="15109" max="15109" width="13.75" style="1" customWidth="1"/>
    <col min="15110" max="15110" width="17.75" style="1" customWidth="1"/>
    <col min="15111" max="15111" width="15.25" style="1" customWidth="1"/>
    <col min="15112" max="15112" width="15.5" style="1" customWidth="1"/>
    <col min="15113" max="15113" width="12.375" style="1" customWidth="1"/>
    <col min="15114" max="15114" width="12.875" style="1" customWidth="1"/>
    <col min="15115" max="15115" width="11.125" style="1" customWidth="1"/>
    <col min="15116" max="15360" width="9" style="1"/>
    <col min="15361" max="15361" width="13.875" style="1" customWidth="1"/>
    <col min="15362" max="15362" width="31.625" style="1" customWidth="1"/>
    <col min="15363" max="15363" width="14" style="1" customWidth="1"/>
    <col min="15364" max="15364" width="14.375" style="1" customWidth="1"/>
    <col min="15365" max="15365" width="13.75" style="1" customWidth="1"/>
    <col min="15366" max="15366" width="17.75" style="1" customWidth="1"/>
    <col min="15367" max="15367" width="15.25" style="1" customWidth="1"/>
    <col min="15368" max="15368" width="15.5" style="1" customWidth="1"/>
    <col min="15369" max="15369" width="12.375" style="1" customWidth="1"/>
    <col min="15370" max="15370" width="12.875" style="1" customWidth="1"/>
    <col min="15371" max="15371" width="11.125" style="1" customWidth="1"/>
    <col min="15372" max="15616" width="9" style="1"/>
    <col min="15617" max="15617" width="13.875" style="1" customWidth="1"/>
    <col min="15618" max="15618" width="31.625" style="1" customWidth="1"/>
    <col min="15619" max="15619" width="14" style="1" customWidth="1"/>
    <col min="15620" max="15620" width="14.375" style="1" customWidth="1"/>
    <col min="15621" max="15621" width="13.75" style="1" customWidth="1"/>
    <col min="15622" max="15622" width="17.75" style="1" customWidth="1"/>
    <col min="15623" max="15623" width="15.25" style="1" customWidth="1"/>
    <col min="15624" max="15624" width="15.5" style="1" customWidth="1"/>
    <col min="15625" max="15625" width="12.375" style="1" customWidth="1"/>
    <col min="15626" max="15626" width="12.875" style="1" customWidth="1"/>
    <col min="15627" max="15627" width="11.125" style="1" customWidth="1"/>
    <col min="15628" max="15872" width="9" style="1"/>
    <col min="15873" max="15873" width="13.875" style="1" customWidth="1"/>
    <col min="15874" max="15874" width="31.625" style="1" customWidth="1"/>
    <col min="15875" max="15875" width="14" style="1" customWidth="1"/>
    <col min="15876" max="15876" width="14.375" style="1" customWidth="1"/>
    <col min="15877" max="15877" width="13.75" style="1" customWidth="1"/>
    <col min="15878" max="15878" width="17.75" style="1" customWidth="1"/>
    <col min="15879" max="15879" width="15.25" style="1" customWidth="1"/>
    <col min="15880" max="15880" width="15.5" style="1" customWidth="1"/>
    <col min="15881" max="15881" width="12.375" style="1" customWidth="1"/>
    <col min="15882" max="15882" width="12.875" style="1" customWidth="1"/>
    <col min="15883" max="15883" width="11.125" style="1" customWidth="1"/>
    <col min="15884" max="16128" width="9" style="1"/>
    <col min="16129" max="16129" width="13.875" style="1" customWidth="1"/>
    <col min="16130" max="16130" width="31.625" style="1" customWidth="1"/>
    <col min="16131" max="16131" width="14" style="1" customWidth="1"/>
    <col min="16132" max="16132" width="14.375" style="1" customWidth="1"/>
    <col min="16133" max="16133" width="13.75" style="1" customWidth="1"/>
    <col min="16134" max="16134" width="17.75" style="1" customWidth="1"/>
    <col min="16135" max="16135" width="15.25" style="1" customWidth="1"/>
    <col min="16136" max="16136" width="15.5" style="1" customWidth="1"/>
    <col min="16137" max="16137" width="12.375" style="1" customWidth="1"/>
    <col min="16138" max="16138" width="12.875" style="1" customWidth="1"/>
    <col min="16139" max="16139" width="11.125" style="1" customWidth="1"/>
    <col min="16140" max="16384" width="9" style="1"/>
  </cols>
  <sheetData>
    <row r="1" spans="1:11" ht="19.5">
      <c r="A1" s="83" t="s">
        <v>222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220</v>
      </c>
      <c r="D3" s="33" t="s">
        <v>219</v>
      </c>
      <c r="E3" s="29" t="s">
        <v>83</v>
      </c>
      <c r="F3" s="62" t="s">
        <v>218</v>
      </c>
      <c r="G3" s="62" t="s">
        <v>217</v>
      </c>
      <c r="H3" s="29" t="s">
        <v>83</v>
      </c>
      <c r="I3" s="71" t="s">
        <v>95</v>
      </c>
      <c r="J3" s="56" t="s">
        <v>94</v>
      </c>
      <c r="K3" s="70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27" t="s">
        <v>46</v>
      </c>
      <c r="K4" s="68" t="s">
        <v>90</v>
      </c>
    </row>
    <row r="5" spans="1:11">
      <c r="A5" s="49" t="s">
        <v>73</v>
      </c>
      <c r="B5" s="17" t="s">
        <v>72</v>
      </c>
      <c r="C5" s="16">
        <f>'[3]台灣--大陸'!C5+[3]出口大陸試算!C5</f>
        <v>4317</v>
      </c>
      <c r="D5" s="16">
        <v>3242</v>
      </c>
      <c r="E5" s="59">
        <f t="shared" ref="E5:E11" si="0">(C5-D5)/D5</f>
        <v>0.33158544108574955</v>
      </c>
      <c r="F5" s="16">
        <f>'[3]台灣--大陸'!F5+[3]出口大陸試算!F5</f>
        <v>1971189</v>
      </c>
      <c r="G5" s="16">
        <v>2566216</v>
      </c>
      <c r="H5" s="60">
        <f t="shared" ref="H5:H11" si="1">(F5-G5)/G5</f>
        <v>-0.23186941395424235</v>
      </c>
      <c r="I5" s="47">
        <f t="shared" ref="I5:J11" si="2">F5/C5</f>
        <v>456.61084086170951</v>
      </c>
      <c r="J5" s="47">
        <f t="shared" si="2"/>
        <v>791.55336212214684</v>
      </c>
      <c r="K5" s="60">
        <f t="shared" ref="K5:K11" si="3">(I5-J5)/J5</f>
        <v>-0.42314585129480053</v>
      </c>
    </row>
    <row r="6" spans="1:11">
      <c r="A6" s="53" t="s">
        <v>71</v>
      </c>
      <c r="B6" s="52" t="s">
        <v>70</v>
      </c>
      <c r="C6" s="16">
        <f>'[3]台灣--大陸'!C6+[3]出口大陸試算!C6</f>
        <v>487</v>
      </c>
      <c r="D6" s="16">
        <v>1119</v>
      </c>
      <c r="E6" s="60">
        <f t="shared" si="0"/>
        <v>-0.56478999106344951</v>
      </c>
      <c r="F6" s="16">
        <f>'[3]台灣--大陸'!F6+[3]出口大陸試算!F6</f>
        <v>225438</v>
      </c>
      <c r="G6" s="16">
        <v>497846</v>
      </c>
      <c r="H6" s="60">
        <f t="shared" si="1"/>
        <v>-0.54717322224141607</v>
      </c>
      <c r="I6" s="47">
        <f t="shared" si="2"/>
        <v>462.91170431211498</v>
      </c>
      <c r="J6" s="47">
        <f t="shared" si="2"/>
        <v>444.90259159964256</v>
      </c>
      <c r="K6" s="59">
        <f t="shared" si="3"/>
        <v>4.0478776821058382E-2</v>
      </c>
    </row>
    <row r="7" spans="1:11">
      <c r="A7" s="49" t="s">
        <v>69</v>
      </c>
      <c r="B7" s="51" t="s">
        <v>68</v>
      </c>
      <c r="C7" s="16">
        <f>'[3]台灣--大陸'!C7+[3]出口大陸試算!C7</f>
        <v>889</v>
      </c>
      <c r="D7" s="16">
        <v>2730</v>
      </c>
      <c r="E7" s="60">
        <f t="shared" si="0"/>
        <v>-0.67435897435897441</v>
      </c>
      <c r="F7" s="16">
        <f>'[3]台灣--大陸'!F7+[3]出口大陸試算!F7</f>
        <v>39449</v>
      </c>
      <c r="G7" s="16">
        <v>99024</v>
      </c>
      <c r="H7" s="60">
        <f t="shared" si="1"/>
        <v>-0.60162182905154304</v>
      </c>
      <c r="I7" s="47">
        <f t="shared" si="2"/>
        <v>44.374578177727784</v>
      </c>
      <c r="J7" s="47">
        <f t="shared" si="2"/>
        <v>36.272527472527472</v>
      </c>
      <c r="K7" s="59">
        <f t="shared" si="3"/>
        <v>0.22336603677085207</v>
      </c>
    </row>
    <row r="8" spans="1:11">
      <c r="A8" s="49" t="s">
        <v>67</v>
      </c>
      <c r="B8" s="51" t="s">
        <v>66</v>
      </c>
      <c r="C8" s="16">
        <f>'[3]台灣--大陸'!C8+[3]出口大陸試算!C8</f>
        <v>158</v>
      </c>
      <c r="D8" s="16">
        <v>374</v>
      </c>
      <c r="E8" s="60">
        <f t="shared" si="0"/>
        <v>-0.57754010695187163</v>
      </c>
      <c r="F8" s="16">
        <f>'[3]台灣--大陸'!F8+[3]出口大陸試算!F8</f>
        <v>104939</v>
      </c>
      <c r="G8" s="16">
        <v>172509</v>
      </c>
      <c r="H8" s="60">
        <f t="shared" si="1"/>
        <v>-0.39168970894272181</v>
      </c>
      <c r="I8" s="47">
        <f t="shared" si="2"/>
        <v>664.1708860759494</v>
      </c>
      <c r="J8" s="47">
        <f t="shared" si="2"/>
        <v>461.25401069518716</v>
      </c>
      <c r="K8" s="59">
        <f t="shared" si="3"/>
        <v>0.43992435984444334</v>
      </c>
    </row>
    <row r="9" spans="1:11">
      <c r="A9" s="49" t="s">
        <v>65</v>
      </c>
      <c r="B9" s="51" t="s">
        <v>64</v>
      </c>
      <c r="C9" s="16">
        <f>'[3]台灣--大陸'!C9+[3]出口大陸試算!C9</f>
        <v>3907</v>
      </c>
      <c r="D9" s="16">
        <v>4360</v>
      </c>
      <c r="E9" s="60">
        <f t="shared" si="0"/>
        <v>-0.10389908256880734</v>
      </c>
      <c r="F9" s="16">
        <f>'[3]台灣--大陸'!F9+[3]出口大陸試算!F9</f>
        <v>2827588</v>
      </c>
      <c r="G9" s="16">
        <v>3270656</v>
      </c>
      <c r="H9" s="60">
        <f t="shared" si="1"/>
        <v>-0.13546762484345648</v>
      </c>
      <c r="I9" s="47">
        <f t="shared" si="2"/>
        <v>723.72357307396976</v>
      </c>
      <c r="J9" s="47">
        <f t="shared" si="2"/>
        <v>750.1504587155963</v>
      </c>
      <c r="K9" s="60">
        <f t="shared" si="3"/>
        <v>-3.5228780219470263E-2</v>
      </c>
    </row>
    <row r="10" spans="1:11">
      <c r="A10" s="49" t="s">
        <v>63</v>
      </c>
      <c r="B10" s="51" t="s">
        <v>62</v>
      </c>
      <c r="C10" s="16">
        <f>'[3]台灣--大陸'!C10+[3]出口大陸試算!C10</f>
        <v>21723</v>
      </c>
      <c r="D10" s="16">
        <v>19450</v>
      </c>
      <c r="E10" s="59">
        <f t="shared" si="0"/>
        <v>0.11686375321336762</v>
      </c>
      <c r="F10" s="16">
        <f>'[3]台灣--大陸'!F10+[3]出口大陸試算!F10</f>
        <v>21747252</v>
      </c>
      <c r="G10" s="16">
        <v>18322365</v>
      </c>
      <c r="H10" s="59">
        <f t="shared" si="1"/>
        <v>0.18692384962312453</v>
      </c>
      <c r="I10" s="47">
        <f t="shared" si="2"/>
        <v>1001.1164203839248</v>
      </c>
      <c r="J10" s="47">
        <f t="shared" si="2"/>
        <v>942.02390745501282</v>
      </c>
      <c r="K10" s="59">
        <f t="shared" si="3"/>
        <v>6.2729313408358509E-2</v>
      </c>
    </row>
    <row r="11" spans="1:11" ht="17.25" thickBot="1">
      <c r="A11" s="46" t="s">
        <v>61</v>
      </c>
      <c r="B11" s="50" t="s">
        <v>60</v>
      </c>
      <c r="C11" s="43">
        <f>SUM(C5:C10)</f>
        <v>31481</v>
      </c>
      <c r="D11" s="43">
        <f>SUM(D5:D10)</f>
        <v>31275</v>
      </c>
      <c r="E11" s="64">
        <f t="shared" si="0"/>
        <v>6.5867306155075935E-3</v>
      </c>
      <c r="F11" s="43">
        <f>SUM(F5:F10)</f>
        <v>26915855</v>
      </c>
      <c r="G11" s="43">
        <f>SUM(G5:G10)</f>
        <v>24928616</v>
      </c>
      <c r="H11" s="64">
        <f t="shared" si="1"/>
        <v>7.9717181250655869E-2</v>
      </c>
      <c r="I11" s="42">
        <f t="shared" si="2"/>
        <v>854.98729392331882</v>
      </c>
      <c r="J11" s="42">
        <f t="shared" si="2"/>
        <v>797.0780495603517</v>
      </c>
      <c r="K11" s="67">
        <f t="shared" si="3"/>
        <v>7.2651912061696342E-2</v>
      </c>
    </row>
    <row r="12" spans="1:11" ht="11.25" customHeight="1" thickTop="1">
      <c r="A12" s="39"/>
      <c r="B12" s="38"/>
      <c r="G12" s="66"/>
      <c r="H12" s="65"/>
      <c r="I12" s="36"/>
      <c r="J12" s="36"/>
      <c r="K12" s="65"/>
    </row>
    <row r="13" spans="1:11">
      <c r="A13" s="49" t="s">
        <v>59</v>
      </c>
      <c r="B13" s="17" t="s">
        <v>58</v>
      </c>
      <c r="C13" s="16">
        <f>'[3]台灣--大陸'!C13+[3]出口大陸試算!C13</f>
        <v>186</v>
      </c>
      <c r="D13" s="16">
        <v>601</v>
      </c>
      <c r="E13" s="60">
        <f>(C13-D13)/D13</f>
        <v>-0.6905158069883528</v>
      </c>
      <c r="F13" s="16">
        <f>'[3]台灣--大陸'!F13+[3]出口大陸試算!F13</f>
        <v>53282</v>
      </c>
      <c r="G13" s="16">
        <v>234947</v>
      </c>
      <c r="H13" s="60">
        <f>(F13-G13)/G13</f>
        <v>-0.7732169382882097</v>
      </c>
      <c r="I13" s="47">
        <f>F13/C13</f>
        <v>286.46236559139783</v>
      </c>
      <c r="J13" s="47">
        <f>G13/D13</f>
        <v>390.92678868552412</v>
      </c>
      <c r="K13" s="60">
        <f>(I13-J13)/J13</f>
        <v>-0.26722247264093563</v>
      </c>
    </row>
    <row r="14" spans="1:11" ht="17.25" thickBot="1">
      <c r="A14" s="46" t="s">
        <v>1</v>
      </c>
      <c r="B14" s="45" t="s">
        <v>89</v>
      </c>
      <c r="C14" s="43">
        <f>C11+C13</f>
        <v>31667</v>
      </c>
      <c r="D14" s="43">
        <f>D11+D13</f>
        <v>31876</v>
      </c>
      <c r="E14" s="81">
        <f>(C14-D14)/D14</f>
        <v>-6.5566570460534575E-3</v>
      </c>
      <c r="F14" s="43">
        <f>F11+F13</f>
        <v>26969137</v>
      </c>
      <c r="G14" s="43">
        <f>G11+G13</f>
        <v>25163563</v>
      </c>
      <c r="H14" s="64">
        <f>(F14-G14)/G14</f>
        <v>7.1753511217787405E-2</v>
      </c>
      <c r="I14" s="42">
        <f>F14/C14</f>
        <v>851.64799317901918</v>
      </c>
      <c r="J14" s="42">
        <f>G14/D14</f>
        <v>789.42034759693809</v>
      </c>
      <c r="K14" s="63">
        <f>(I14-J14)/J14</f>
        <v>7.8827009933943662E-2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221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220</v>
      </c>
      <c r="D18" s="33" t="s">
        <v>219</v>
      </c>
      <c r="E18" s="29" t="s">
        <v>83</v>
      </c>
      <c r="F18" s="62" t="s">
        <v>218</v>
      </c>
      <c r="G18" s="62" t="s">
        <v>217</v>
      </c>
      <c r="H18" s="29" t="s">
        <v>83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79</v>
      </c>
      <c r="I19" s="22"/>
      <c r="J19" s="21"/>
    </row>
    <row r="20" spans="1:10">
      <c r="A20" s="18" t="s">
        <v>45</v>
      </c>
      <c r="B20" s="17" t="s">
        <v>44</v>
      </c>
      <c r="C20" s="16">
        <f>'[3]台灣--大陸'!C20+[3]出口大陸試算!C20</f>
        <v>2431</v>
      </c>
      <c r="D20" s="16">
        <v>1756</v>
      </c>
      <c r="E20" s="59">
        <f t="shared" ref="E20:E42" si="4">(C20-D20)/D20</f>
        <v>0.38439635535307515</v>
      </c>
      <c r="F20" s="16">
        <f>'[3]台灣--大陸'!F20+[3]出口大陸試算!F20</f>
        <v>238454</v>
      </c>
      <c r="G20" s="16">
        <v>192373</v>
      </c>
      <c r="H20" s="59">
        <f t="shared" ref="H20:H42" si="5">(F20-G20)/G20</f>
        <v>0.23953985226617042</v>
      </c>
      <c r="I20" s="2"/>
      <c r="J20" s="2"/>
    </row>
    <row r="21" spans="1:10">
      <c r="A21" s="18" t="s">
        <v>43</v>
      </c>
      <c r="B21" s="17" t="s">
        <v>42</v>
      </c>
      <c r="C21" s="16">
        <f>'[3]台灣--大陸'!C21+[3]出口大陸試算!C21</f>
        <v>918</v>
      </c>
      <c r="D21" s="16">
        <v>1314</v>
      </c>
      <c r="E21" s="60">
        <f t="shared" si="4"/>
        <v>-0.30136986301369861</v>
      </c>
      <c r="F21" s="16">
        <f>'[3]台灣--大陸'!F21+[3]出口大陸試算!F21</f>
        <v>61866</v>
      </c>
      <c r="G21" s="16">
        <v>117121</v>
      </c>
      <c r="H21" s="60">
        <f t="shared" si="5"/>
        <v>-0.47177705108392176</v>
      </c>
      <c r="I21" s="2"/>
      <c r="J21" s="2"/>
    </row>
    <row r="22" spans="1:10">
      <c r="A22" s="18" t="s">
        <v>41</v>
      </c>
      <c r="B22" s="17" t="s">
        <v>40</v>
      </c>
      <c r="C22" s="16">
        <f>'[3]台灣--大陸'!C22+[3]出口大陸試算!C22</f>
        <v>1374125</v>
      </c>
      <c r="D22" s="16">
        <v>1337637</v>
      </c>
      <c r="E22" s="59">
        <f t="shared" si="4"/>
        <v>2.7277953585314998E-2</v>
      </c>
      <c r="F22" s="16">
        <f>'[3]台灣--大陸'!F22+[3]出口大陸試算!F22</f>
        <v>35752148</v>
      </c>
      <c r="G22" s="16">
        <v>34751347</v>
      </c>
      <c r="H22" s="59">
        <f t="shared" si="5"/>
        <v>2.8798912456544489E-2</v>
      </c>
      <c r="I22" s="2"/>
      <c r="J22" s="2"/>
    </row>
    <row r="23" spans="1:10">
      <c r="A23" s="18" t="s">
        <v>39</v>
      </c>
      <c r="B23" s="17" t="s">
        <v>38</v>
      </c>
      <c r="C23" s="16">
        <f>'[3]台灣--大陸'!C23+[3]出口大陸試算!C23</f>
        <v>212218</v>
      </c>
      <c r="D23" s="16">
        <v>168650</v>
      </c>
      <c r="E23" s="59">
        <f t="shared" si="4"/>
        <v>0.25833382745330569</v>
      </c>
      <c r="F23" s="16">
        <f>'[3]台灣--大陸'!F23+[3]出口大陸試算!F23</f>
        <v>2351933</v>
      </c>
      <c r="G23" s="16">
        <v>1671600</v>
      </c>
      <c r="H23" s="59">
        <f t="shared" si="5"/>
        <v>0.40699509452022015</v>
      </c>
      <c r="I23" s="2"/>
      <c r="J23" s="2"/>
    </row>
    <row r="24" spans="1:10">
      <c r="A24" s="18" t="s">
        <v>37</v>
      </c>
      <c r="B24" s="17" t="s">
        <v>36</v>
      </c>
      <c r="C24" s="16">
        <f>'[3]台灣--大陸'!C24+[3]出口大陸試算!C24</f>
        <v>40465</v>
      </c>
      <c r="D24" s="16">
        <v>47039</v>
      </c>
      <c r="E24" s="60">
        <f t="shared" si="4"/>
        <v>-0.13975637237186164</v>
      </c>
      <c r="F24" s="16">
        <f>'[3]台灣--大陸'!F24+[3]出口大陸試算!F24</f>
        <v>1021895</v>
      </c>
      <c r="G24" s="16">
        <v>791999</v>
      </c>
      <c r="H24" s="59">
        <f t="shared" si="5"/>
        <v>0.29027309377915883</v>
      </c>
      <c r="I24" s="2"/>
      <c r="J24" s="2"/>
    </row>
    <row r="25" spans="1:10">
      <c r="A25" s="18" t="s">
        <v>35</v>
      </c>
      <c r="B25" s="17" t="s">
        <v>34</v>
      </c>
      <c r="C25" s="16">
        <f>'[3]台灣--大陸'!C25+[3]出口大陸試算!C25</f>
        <v>31531</v>
      </c>
      <c r="D25" s="16">
        <v>25162</v>
      </c>
      <c r="E25" s="59">
        <f t="shared" si="4"/>
        <v>0.25311978380096972</v>
      </c>
      <c r="F25" s="16">
        <f>'[3]台灣--大陸'!F25+[3]出口大陸試算!F25</f>
        <v>1455380</v>
      </c>
      <c r="G25" s="16">
        <v>1696220</v>
      </c>
      <c r="H25" s="60">
        <f t="shared" si="5"/>
        <v>-0.14198629894707054</v>
      </c>
      <c r="I25" s="2"/>
      <c r="J25" s="2"/>
    </row>
    <row r="26" spans="1:10">
      <c r="A26" s="18" t="s">
        <v>33</v>
      </c>
      <c r="B26" s="17" t="s">
        <v>32</v>
      </c>
      <c r="C26" s="16">
        <f>'[3]台灣--大陸'!C26+[3]出口大陸試算!C26</f>
        <v>84085</v>
      </c>
      <c r="D26" s="16">
        <v>97118</v>
      </c>
      <c r="E26" s="60">
        <f t="shared" si="4"/>
        <v>-0.13419757408513355</v>
      </c>
      <c r="F26" s="16">
        <f>'[3]台灣--大陸'!F26+[3]出口大陸試算!F26</f>
        <v>4167044</v>
      </c>
      <c r="G26" s="16">
        <v>3556610</v>
      </c>
      <c r="H26" s="59">
        <f t="shared" si="5"/>
        <v>0.17163366239199687</v>
      </c>
      <c r="I26" s="2"/>
      <c r="J26" s="2"/>
    </row>
    <row r="27" spans="1:10">
      <c r="A27" s="18" t="s">
        <v>31</v>
      </c>
      <c r="B27" s="17" t="s">
        <v>30</v>
      </c>
      <c r="C27" s="16">
        <f>'[3]台灣--大陸'!C27+[3]出口大陸試算!C27</f>
        <v>97003</v>
      </c>
      <c r="D27" s="16">
        <v>121666</v>
      </c>
      <c r="E27" s="60">
        <f t="shared" si="4"/>
        <v>-0.20271069978465636</v>
      </c>
      <c r="F27" s="16">
        <f>'[3]台灣--大陸'!F27+[3]出口大陸試算!F27</f>
        <v>2967397</v>
      </c>
      <c r="G27" s="16">
        <v>3464845</v>
      </c>
      <c r="H27" s="60">
        <f t="shared" si="5"/>
        <v>-0.14357005868949405</v>
      </c>
      <c r="I27" s="2"/>
      <c r="J27" s="2"/>
    </row>
    <row r="28" spans="1:10">
      <c r="A28" s="18" t="s">
        <v>29</v>
      </c>
      <c r="B28" s="17" t="s">
        <v>28</v>
      </c>
      <c r="C28" s="16">
        <f>'[3]台灣--大陸'!C28+[3]出口大陸試算!C28</f>
        <v>1294</v>
      </c>
      <c r="D28" s="16">
        <v>326</v>
      </c>
      <c r="E28" s="59">
        <f t="shared" si="4"/>
        <v>2.9693251533742333</v>
      </c>
      <c r="F28" s="16">
        <f>'[3]台灣--大陸'!F28+[3]出口大陸試算!F28</f>
        <v>14768</v>
      </c>
      <c r="G28" s="16">
        <v>53030</v>
      </c>
      <c r="H28" s="60">
        <f t="shared" si="5"/>
        <v>-0.72151612294927403</v>
      </c>
      <c r="I28" s="2"/>
      <c r="J28" s="2"/>
    </row>
    <row r="29" spans="1:10">
      <c r="A29" s="18" t="s">
        <v>27</v>
      </c>
      <c r="B29" s="17" t="s">
        <v>26</v>
      </c>
      <c r="C29" s="16">
        <f>'[3]台灣--大陸'!C29+[3]出口大陸試算!C29</f>
        <v>946229</v>
      </c>
      <c r="D29" s="16">
        <v>761236</v>
      </c>
      <c r="E29" s="59">
        <f t="shared" si="4"/>
        <v>0.24301662033850213</v>
      </c>
      <c r="F29" s="16">
        <f>'[3]台灣--大陸'!F29+[3]出口大陸試算!F29</f>
        <v>23412130</v>
      </c>
      <c r="G29" s="16">
        <v>18018426</v>
      </c>
      <c r="H29" s="59">
        <f t="shared" si="5"/>
        <v>0.29934379395847338</v>
      </c>
      <c r="I29" s="2"/>
      <c r="J29" s="2"/>
    </row>
    <row r="30" spans="1:10">
      <c r="A30" s="18" t="s">
        <v>25</v>
      </c>
      <c r="B30" s="17" t="s">
        <v>24</v>
      </c>
      <c r="C30" s="16">
        <f>'[3]台灣--大陸'!C30+[3]出口大陸試算!C30</f>
        <v>26307</v>
      </c>
      <c r="D30" s="16">
        <v>83262</v>
      </c>
      <c r="E30" s="60">
        <f t="shared" si="4"/>
        <v>-0.68404554298479503</v>
      </c>
      <c r="F30" s="16">
        <f>'[3]台灣--大陸'!F30+[3]出口大陸試算!F30</f>
        <v>973050</v>
      </c>
      <c r="G30" s="16">
        <v>1885847</v>
      </c>
      <c r="H30" s="60">
        <f t="shared" si="5"/>
        <v>-0.48402495006222668</v>
      </c>
      <c r="I30" s="2"/>
      <c r="J30" s="2"/>
    </row>
    <row r="31" spans="1:10">
      <c r="A31" s="18" t="s">
        <v>23</v>
      </c>
      <c r="B31" s="17" t="s">
        <v>22</v>
      </c>
      <c r="C31" s="16">
        <f>'[3]台灣--大陸'!C31+[3]出口大陸試算!C31</f>
        <v>247934</v>
      </c>
      <c r="D31" s="16">
        <v>235874</v>
      </c>
      <c r="E31" s="59">
        <f t="shared" si="4"/>
        <v>5.112899259774286E-2</v>
      </c>
      <c r="F31" s="16">
        <f>'[3]台灣--大陸'!F31+[3]出口大陸試算!F31</f>
        <v>2192327</v>
      </c>
      <c r="G31" s="16">
        <v>2050640</v>
      </c>
      <c r="H31" s="59">
        <f t="shared" si="5"/>
        <v>6.9094038934186405E-2</v>
      </c>
      <c r="I31" s="2"/>
      <c r="J31" s="2"/>
    </row>
    <row r="32" spans="1:10">
      <c r="A32" s="18" t="s">
        <v>21</v>
      </c>
      <c r="B32" s="17" t="s">
        <v>20</v>
      </c>
      <c r="C32" s="16">
        <f>'[3]台灣--大陸'!C32+[3]出口大陸試算!C32</f>
        <v>438664</v>
      </c>
      <c r="D32" s="16">
        <v>534736</v>
      </c>
      <c r="E32" s="60">
        <f t="shared" si="4"/>
        <v>-0.17966248765746087</v>
      </c>
      <c r="F32" s="16">
        <f>'[3]台灣--大陸'!F32+[3]出口大陸試算!F32</f>
        <v>8348767</v>
      </c>
      <c r="G32" s="16">
        <v>7270181</v>
      </c>
      <c r="H32" s="59">
        <f t="shared" si="5"/>
        <v>0.14835751682110804</v>
      </c>
      <c r="I32" s="2"/>
      <c r="J32" s="2"/>
    </row>
    <row r="33" spans="1:10">
      <c r="A33" s="18" t="s">
        <v>19</v>
      </c>
      <c r="B33" s="17" t="s">
        <v>18</v>
      </c>
      <c r="C33" s="16">
        <f>'[3]台灣--大陸'!C33+[3]出口大陸試算!C33</f>
        <v>89322</v>
      </c>
      <c r="D33" s="16">
        <v>118729</v>
      </c>
      <c r="E33" s="60">
        <f t="shared" si="4"/>
        <v>-0.2476816952892722</v>
      </c>
      <c r="F33" s="16">
        <f>'[3]台灣--大陸'!F33+[3]出口大陸試算!F33</f>
        <v>1583110</v>
      </c>
      <c r="G33" s="16">
        <v>1853333</v>
      </c>
      <c r="H33" s="60">
        <f t="shared" si="5"/>
        <v>-0.14580380320212288</v>
      </c>
      <c r="I33" s="2"/>
      <c r="J33" s="2"/>
    </row>
    <row r="34" spans="1:10">
      <c r="A34" s="18" t="s">
        <v>17</v>
      </c>
      <c r="B34" s="17" t="s">
        <v>16</v>
      </c>
      <c r="C34" s="16">
        <f>'[3]台灣--大陸'!C34+[3]出口大陸試算!C34</f>
        <v>73136</v>
      </c>
      <c r="D34" s="16">
        <v>54014</v>
      </c>
      <c r="E34" s="59">
        <f t="shared" si="4"/>
        <v>0.35401932832228683</v>
      </c>
      <c r="F34" s="16">
        <f>'[3]台灣--大陸'!F34+[3]出口大陸試算!F34</f>
        <v>5965267</v>
      </c>
      <c r="G34" s="16">
        <v>5199579</v>
      </c>
      <c r="H34" s="59">
        <f t="shared" si="5"/>
        <v>0.14725961467264945</v>
      </c>
      <c r="I34" s="2"/>
      <c r="J34" s="2"/>
    </row>
    <row r="35" spans="1:10">
      <c r="A35" s="18" t="s">
        <v>15</v>
      </c>
      <c r="B35" s="17" t="s">
        <v>14</v>
      </c>
      <c r="C35" s="16">
        <f>'[3]台灣--大陸'!C35+[3]出口大陸試算!C35</f>
        <v>89803</v>
      </c>
      <c r="D35" s="16">
        <v>69536</v>
      </c>
      <c r="E35" s="59">
        <f t="shared" si="4"/>
        <v>0.291460538426139</v>
      </c>
      <c r="F35" s="16">
        <f>'[3]台灣--大陸'!F35+[3]出口大陸試算!F35</f>
        <v>2541585</v>
      </c>
      <c r="G35" s="16">
        <v>1852467</v>
      </c>
      <c r="H35" s="59">
        <f t="shared" si="5"/>
        <v>0.37200014899050832</v>
      </c>
      <c r="I35" s="2"/>
      <c r="J35" s="2"/>
    </row>
    <row r="36" spans="1:10">
      <c r="A36" s="18" t="s">
        <v>13</v>
      </c>
      <c r="B36" s="17" t="s">
        <v>12</v>
      </c>
      <c r="C36" s="16">
        <f>'[3]台灣--大陸'!C36+[3]出口大陸試算!C36</f>
        <v>42314</v>
      </c>
      <c r="D36" s="16">
        <v>101036</v>
      </c>
      <c r="E36" s="60">
        <f t="shared" si="4"/>
        <v>-0.58119878063264574</v>
      </c>
      <c r="F36" s="16">
        <f>'[3]台灣--大陸'!F36+[3]出口大陸試算!F36</f>
        <v>169151</v>
      </c>
      <c r="G36" s="16">
        <v>444251</v>
      </c>
      <c r="H36" s="60">
        <f t="shared" si="5"/>
        <v>-0.61924452618001991</v>
      </c>
      <c r="I36" s="2"/>
      <c r="J36" s="2"/>
    </row>
    <row r="37" spans="1:10">
      <c r="A37" s="18" t="s">
        <v>11</v>
      </c>
      <c r="B37" s="17" t="s">
        <v>10</v>
      </c>
      <c r="C37" s="16">
        <f>'[3]台灣--大陸'!C37+[3]出口大陸試算!C37</f>
        <v>74352</v>
      </c>
      <c r="D37" s="16">
        <v>73009</v>
      </c>
      <c r="E37" s="59">
        <f t="shared" si="4"/>
        <v>1.8394992398197481E-2</v>
      </c>
      <c r="F37" s="16">
        <f>'[3]台灣--大陸'!F37+[3]出口大陸試算!F37</f>
        <v>1375344</v>
      </c>
      <c r="G37" s="16">
        <v>1247794</v>
      </c>
      <c r="H37" s="59">
        <f t="shared" si="5"/>
        <v>0.10222039855937759</v>
      </c>
      <c r="I37" s="2"/>
      <c r="J37" s="2"/>
    </row>
    <row r="38" spans="1:10">
      <c r="A38" s="18" t="s">
        <v>9</v>
      </c>
      <c r="B38" s="17" t="s">
        <v>8</v>
      </c>
      <c r="C38" s="16">
        <f>'[3]台灣--大陸'!C38+[3]出口大陸試算!C38</f>
        <v>94832</v>
      </c>
      <c r="D38" s="16">
        <v>75045</v>
      </c>
      <c r="E38" s="59">
        <f t="shared" si="4"/>
        <v>0.26366846558731427</v>
      </c>
      <c r="F38" s="16">
        <f>'[3]台灣--大陸'!F38+[3]出口大陸試算!F38</f>
        <v>2542956</v>
      </c>
      <c r="G38" s="16">
        <v>1798209</v>
      </c>
      <c r="H38" s="59">
        <f t="shared" si="5"/>
        <v>0.41416042295417271</v>
      </c>
      <c r="I38" s="2"/>
      <c r="J38" s="2"/>
    </row>
    <row r="39" spans="1:10">
      <c r="A39" s="18" t="s">
        <v>7</v>
      </c>
      <c r="B39" s="17" t="s">
        <v>6</v>
      </c>
      <c r="C39" s="16">
        <f>'[3]台灣--大陸'!C39+[3]出口大陸試算!C39</f>
        <v>134913</v>
      </c>
      <c r="D39" s="16">
        <v>100536</v>
      </c>
      <c r="E39" s="59">
        <f t="shared" si="4"/>
        <v>0.34193721651945574</v>
      </c>
      <c r="F39" s="16">
        <f>'[3]台灣--大陸'!F39+[3]出口大陸試算!F39</f>
        <v>2397866</v>
      </c>
      <c r="G39" s="16">
        <v>1961913</v>
      </c>
      <c r="H39" s="59">
        <f t="shared" si="5"/>
        <v>0.22220812033968887</v>
      </c>
      <c r="I39" s="2"/>
      <c r="J39" s="2"/>
    </row>
    <row r="40" spans="1:10">
      <c r="A40" s="18" t="s">
        <v>5</v>
      </c>
      <c r="B40" s="17" t="s">
        <v>4</v>
      </c>
      <c r="C40" s="16">
        <f>'[3]台灣--大陸'!C40+[3]出口大陸試算!C40</f>
        <v>682336</v>
      </c>
      <c r="D40" s="16">
        <v>811781</v>
      </c>
      <c r="E40" s="60">
        <f t="shared" si="4"/>
        <v>-0.15945803116850479</v>
      </c>
      <c r="F40" s="16">
        <f>'[3]台灣--大陸'!F40+[3]出口大陸試算!F40</f>
        <v>6208974</v>
      </c>
      <c r="G40" s="16">
        <v>6126942</v>
      </c>
      <c r="H40" s="59">
        <f t="shared" si="5"/>
        <v>1.3388734543268077E-2</v>
      </c>
      <c r="I40" s="2"/>
      <c r="J40" s="2"/>
    </row>
    <row r="41" spans="1:10">
      <c r="A41" s="18" t="s">
        <v>3</v>
      </c>
      <c r="B41" s="17" t="s">
        <v>2</v>
      </c>
      <c r="C41" s="16">
        <f>'[3]台灣--大陸'!C41+[3]出口大陸試算!C41</f>
        <v>74203</v>
      </c>
      <c r="D41" s="16">
        <v>68123</v>
      </c>
      <c r="E41" s="59">
        <f t="shared" si="4"/>
        <v>8.9250326615093287E-2</v>
      </c>
      <c r="F41" s="16">
        <f>'[3]台灣--大陸'!F41+[3]出口大陸試算!F41</f>
        <v>573711</v>
      </c>
      <c r="G41" s="16">
        <v>560384</v>
      </c>
      <c r="H41" s="59">
        <f t="shared" si="5"/>
        <v>2.3781906692553676E-2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4858415</v>
      </c>
      <c r="D42" s="58">
        <f>SUM(D20:D41)</f>
        <v>4887585</v>
      </c>
      <c r="E42" s="82">
        <f t="shared" si="4"/>
        <v>-5.9681826505319086E-3</v>
      </c>
      <c r="F42" s="58">
        <f>SUM(F20:F41)</f>
        <v>106315123</v>
      </c>
      <c r="G42" s="58">
        <f>SUM(G20:G41)</f>
        <v>96565111</v>
      </c>
      <c r="H42" s="57">
        <f t="shared" si="5"/>
        <v>0.10096826792856894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35433070866141736" bottom="0.15748031496062992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D221-D2FC-460C-A4F3-CECB521F16C8}">
  <sheetPr>
    <tabColor rgb="FFFFC000"/>
  </sheetPr>
  <dimension ref="A1:K44"/>
  <sheetViews>
    <sheetView workbookViewId="0">
      <selection activeCell="K22" sqref="K22"/>
    </sheetView>
  </sheetViews>
  <sheetFormatPr defaultRowHeight="16.5"/>
  <cols>
    <col min="1" max="1" width="14.5" style="3" customWidth="1"/>
    <col min="2" max="2" width="31.625" style="1" customWidth="1"/>
    <col min="3" max="4" width="15.5" style="2" customWidth="1"/>
    <col min="5" max="5" width="12.875" style="2" customWidth="1"/>
    <col min="6" max="6" width="16.625" style="2" customWidth="1"/>
    <col min="7" max="7" width="17.25" style="2" customWidth="1"/>
    <col min="8" max="8" width="12.25" style="2" customWidth="1"/>
    <col min="9" max="9" width="12.75" style="1" customWidth="1"/>
    <col min="10" max="10" width="13.25" style="1" customWidth="1"/>
    <col min="11" max="11" width="10.625" style="1" customWidth="1"/>
    <col min="12" max="256" width="9" style="1"/>
    <col min="257" max="257" width="14.5" style="1" customWidth="1"/>
    <col min="258" max="258" width="31.625" style="1" customWidth="1"/>
    <col min="259" max="260" width="15.5" style="1" customWidth="1"/>
    <col min="261" max="261" width="12.875" style="1" customWidth="1"/>
    <col min="262" max="262" width="16.625" style="1" customWidth="1"/>
    <col min="263" max="263" width="17.25" style="1" customWidth="1"/>
    <col min="264" max="264" width="12.25" style="1" customWidth="1"/>
    <col min="265" max="265" width="12.75" style="1" customWidth="1"/>
    <col min="266" max="266" width="13.25" style="1" customWidth="1"/>
    <col min="267" max="267" width="10.625" style="1" customWidth="1"/>
    <col min="268" max="512" width="9" style="1"/>
    <col min="513" max="513" width="14.5" style="1" customWidth="1"/>
    <col min="514" max="514" width="31.625" style="1" customWidth="1"/>
    <col min="515" max="516" width="15.5" style="1" customWidth="1"/>
    <col min="517" max="517" width="12.875" style="1" customWidth="1"/>
    <col min="518" max="518" width="16.625" style="1" customWidth="1"/>
    <col min="519" max="519" width="17.25" style="1" customWidth="1"/>
    <col min="520" max="520" width="12.25" style="1" customWidth="1"/>
    <col min="521" max="521" width="12.75" style="1" customWidth="1"/>
    <col min="522" max="522" width="13.25" style="1" customWidth="1"/>
    <col min="523" max="523" width="10.625" style="1" customWidth="1"/>
    <col min="524" max="768" width="9" style="1"/>
    <col min="769" max="769" width="14.5" style="1" customWidth="1"/>
    <col min="770" max="770" width="31.625" style="1" customWidth="1"/>
    <col min="771" max="772" width="15.5" style="1" customWidth="1"/>
    <col min="773" max="773" width="12.875" style="1" customWidth="1"/>
    <col min="774" max="774" width="16.625" style="1" customWidth="1"/>
    <col min="775" max="775" width="17.25" style="1" customWidth="1"/>
    <col min="776" max="776" width="12.25" style="1" customWidth="1"/>
    <col min="777" max="777" width="12.75" style="1" customWidth="1"/>
    <col min="778" max="778" width="13.25" style="1" customWidth="1"/>
    <col min="779" max="779" width="10.625" style="1" customWidth="1"/>
    <col min="780" max="1024" width="9" style="1"/>
    <col min="1025" max="1025" width="14.5" style="1" customWidth="1"/>
    <col min="1026" max="1026" width="31.625" style="1" customWidth="1"/>
    <col min="1027" max="1028" width="15.5" style="1" customWidth="1"/>
    <col min="1029" max="1029" width="12.875" style="1" customWidth="1"/>
    <col min="1030" max="1030" width="16.625" style="1" customWidth="1"/>
    <col min="1031" max="1031" width="17.25" style="1" customWidth="1"/>
    <col min="1032" max="1032" width="12.25" style="1" customWidth="1"/>
    <col min="1033" max="1033" width="12.75" style="1" customWidth="1"/>
    <col min="1034" max="1034" width="13.25" style="1" customWidth="1"/>
    <col min="1035" max="1035" width="10.625" style="1" customWidth="1"/>
    <col min="1036" max="1280" width="9" style="1"/>
    <col min="1281" max="1281" width="14.5" style="1" customWidth="1"/>
    <col min="1282" max="1282" width="31.625" style="1" customWidth="1"/>
    <col min="1283" max="1284" width="15.5" style="1" customWidth="1"/>
    <col min="1285" max="1285" width="12.875" style="1" customWidth="1"/>
    <col min="1286" max="1286" width="16.625" style="1" customWidth="1"/>
    <col min="1287" max="1287" width="17.25" style="1" customWidth="1"/>
    <col min="1288" max="1288" width="12.25" style="1" customWidth="1"/>
    <col min="1289" max="1289" width="12.75" style="1" customWidth="1"/>
    <col min="1290" max="1290" width="13.25" style="1" customWidth="1"/>
    <col min="1291" max="1291" width="10.625" style="1" customWidth="1"/>
    <col min="1292" max="1536" width="9" style="1"/>
    <col min="1537" max="1537" width="14.5" style="1" customWidth="1"/>
    <col min="1538" max="1538" width="31.625" style="1" customWidth="1"/>
    <col min="1539" max="1540" width="15.5" style="1" customWidth="1"/>
    <col min="1541" max="1541" width="12.875" style="1" customWidth="1"/>
    <col min="1542" max="1542" width="16.625" style="1" customWidth="1"/>
    <col min="1543" max="1543" width="17.25" style="1" customWidth="1"/>
    <col min="1544" max="1544" width="12.25" style="1" customWidth="1"/>
    <col min="1545" max="1545" width="12.75" style="1" customWidth="1"/>
    <col min="1546" max="1546" width="13.25" style="1" customWidth="1"/>
    <col min="1547" max="1547" width="10.625" style="1" customWidth="1"/>
    <col min="1548" max="1792" width="9" style="1"/>
    <col min="1793" max="1793" width="14.5" style="1" customWidth="1"/>
    <col min="1794" max="1794" width="31.625" style="1" customWidth="1"/>
    <col min="1795" max="1796" width="15.5" style="1" customWidth="1"/>
    <col min="1797" max="1797" width="12.875" style="1" customWidth="1"/>
    <col min="1798" max="1798" width="16.625" style="1" customWidth="1"/>
    <col min="1799" max="1799" width="17.25" style="1" customWidth="1"/>
    <col min="1800" max="1800" width="12.25" style="1" customWidth="1"/>
    <col min="1801" max="1801" width="12.75" style="1" customWidth="1"/>
    <col min="1802" max="1802" width="13.25" style="1" customWidth="1"/>
    <col min="1803" max="1803" width="10.625" style="1" customWidth="1"/>
    <col min="1804" max="2048" width="9" style="1"/>
    <col min="2049" max="2049" width="14.5" style="1" customWidth="1"/>
    <col min="2050" max="2050" width="31.625" style="1" customWidth="1"/>
    <col min="2051" max="2052" width="15.5" style="1" customWidth="1"/>
    <col min="2053" max="2053" width="12.875" style="1" customWidth="1"/>
    <col min="2054" max="2054" width="16.625" style="1" customWidth="1"/>
    <col min="2055" max="2055" width="17.25" style="1" customWidth="1"/>
    <col min="2056" max="2056" width="12.25" style="1" customWidth="1"/>
    <col min="2057" max="2057" width="12.75" style="1" customWidth="1"/>
    <col min="2058" max="2058" width="13.25" style="1" customWidth="1"/>
    <col min="2059" max="2059" width="10.625" style="1" customWidth="1"/>
    <col min="2060" max="2304" width="9" style="1"/>
    <col min="2305" max="2305" width="14.5" style="1" customWidth="1"/>
    <col min="2306" max="2306" width="31.625" style="1" customWidth="1"/>
    <col min="2307" max="2308" width="15.5" style="1" customWidth="1"/>
    <col min="2309" max="2309" width="12.875" style="1" customWidth="1"/>
    <col min="2310" max="2310" width="16.625" style="1" customWidth="1"/>
    <col min="2311" max="2311" width="17.25" style="1" customWidth="1"/>
    <col min="2312" max="2312" width="12.25" style="1" customWidth="1"/>
    <col min="2313" max="2313" width="12.75" style="1" customWidth="1"/>
    <col min="2314" max="2314" width="13.25" style="1" customWidth="1"/>
    <col min="2315" max="2315" width="10.625" style="1" customWidth="1"/>
    <col min="2316" max="2560" width="9" style="1"/>
    <col min="2561" max="2561" width="14.5" style="1" customWidth="1"/>
    <col min="2562" max="2562" width="31.625" style="1" customWidth="1"/>
    <col min="2563" max="2564" width="15.5" style="1" customWidth="1"/>
    <col min="2565" max="2565" width="12.875" style="1" customWidth="1"/>
    <col min="2566" max="2566" width="16.625" style="1" customWidth="1"/>
    <col min="2567" max="2567" width="17.25" style="1" customWidth="1"/>
    <col min="2568" max="2568" width="12.25" style="1" customWidth="1"/>
    <col min="2569" max="2569" width="12.75" style="1" customWidth="1"/>
    <col min="2570" max="2570" width="13.25" style="1" customWidth="1"/>
    <col min="2571" max="2571" width="10.625" style="1" customWidth="1"/>
    <col min="2572" max="2816" width="9" style="1"/>
    <col min="2817" max="2817" width="14.5" style="1" customWidth="1"/>
    <col min="2818" max="2818" width="31.625" style="1" customWidth="1"/>
    <col min="2819" max="2820" width="15.5" style="1" customWidth="1"/>
    <col min="2821" max="2821" width="12.875" style="1" customWidth="1"/>
    <col min="2822" max="2822" width="16.625" style="1" customWidth="1"/>
    <col min="2823" max="2823" width="17.25" style="1" customWidth="1"/>
    <col min="2824" max="2824" width="12.25" style="1" customWidth="1"/>
    <col min="2825" max="2825" width="12.75" style="1" customWidth="1"/>
    <col min="2826" max="2826" width="13.25" style="1" customWidth="1"/>
    <col min="2827" max="2827" width="10.625" style="1" customWidth="1"/>
    <col min="2828" max="3072" width="9" style="1"/>
    <col min="3073" max="3073" width="14.5" style="1" customWidth="1"/>
    <col min="3074" max="3074" width="31.625" style="1" customWidth="1"/>
    <col min="3075" max="3076" width="15.5" style="1" customWidth="1"/>
    <col min="3077" max="3077" width="12.875" style="1" customWidth="1"/>
    <col min="3078" max="3078" width="16.625" style="1" customWidth="1"/>
    <col min="3079" max="3079" width="17.25" style="1" customWidth="1"/>
    <col min="3080" max="3080" width="12.25" style="1" customWidth="1"/>
    <col min="3081" max="3081" width="12.75" style="1" customWidth="1"/>
    <col min="3082" max="3082" width="13.25" style="1" customWidth="1"/>
    <col min="3083" max="3083" width="10.625" style="1" customWidth="1"/>
    <col min="3084" max="3328" width="9" style="1"/>
    <col min="3329" max="3329" width="14.5" style="1" customWidth="1"/>
    <col min="3330" max="3330" width="31.625" style="1" customWidth="1"/>
    <col min="3331" max="3332" width="15.5" style="1" customWidth="1"/>
    <col min="3333" max="3333" width="12.875" style="1" customWidth="1"/>
    <col min="3334" max="3334" width="16.625" style="1" customWidth="1"/>
    <col min="3335" max="3335" width="17.25" style="1" customWidth="1"/>
    <col min="3336" max="3336" width="12.25" style="1" customWidth="1"/>
    <col min="3337" max="3337" width="12.75" style="1" customWidth="1"/>
    <col min="3338" max="3338" width="13.25" style="1" customWidth="1"/>
    <col min="3339" max="3339" width="10.625" style="1" customWidth="1"/>
    <col min="3340" max="3584" width="9" style="1"/>
    <col min="3585" max="3585" width="14.5" style="1" customWidth="1"/>
    <col min="3586" max="3586" width="31.625" style="1" customWidth="1"/>
    <col min="3587" max="3588" width="15.5" style="1" customWidth="1"/>
    <col min="3589" max="3589" width="12.875" style="1" customWidth="1"/>
    <col min="3590" max="3590" width="16.625" style="1" customWidth="1"/>
    <col min="3591" max="3591" width="17.25" style="1" customWidth="1"/>
    <col min="3592" max="3592" width="12.25" style="1" customWidth="1"/>
    <col min="3593" max="3593" width="12.75" style="1" customWidth="1"/>
    <col min="3594" max="3594" width="13.25" style="1" customWidth="1"/>
    <col min="3595" max="3595" width="10.625" style="1" customWidth="1"/>
    <col min="3596" max="3840" width="9" style="1"/>
    <col min="3841" max="3841" width="14.5" style="1" customWidth="1"/>
    <col min="3842" max="3842" width="31.625" style="1" customWidth="1"/>
    <col min="3843" max="3844" width="15.5" style="1" customWidth="1"/>
    <col min="3845" max="3845" width="12.875" style="1" customWidth="1"/>
    <col min="3846" max="3846" width="16.625" style="1" customWidth="1"/>
    <col min="3847" max="3847" width="17.25" style="1" customWidth="1"/>
    <col min="3848" max="3848" width="12.25" style="1" customWidth="1"/>
    <col min="3849" max="3849" width="12.75" style="1" customWidth="1"/>
    <col min="3850" max="3850" width="13.25" style="1" customWidth="1"/>
    <col min="3851" max="3851" width="10.625" style="1" customWidth="1"/>
    <col min="3852" max="4096" width="9" style="1"/>
    <col min="4097" max="4097" width="14.5" style="1" customWidth="1"/>
    <col min="4098" max="4098" width="31.625" style="1" customWidth="1"/>
    <col min="4099" max="4100" width="15.5" style="1" customWidth="1"/>
    <col min="4101" max="4101" width="12.875" style="1" customWidth="1"/>
    <col min="4102" max="4102" width="16.625" style="1" customWidth="1"/>
    <col min="4103" max="4103" width="17.25" style="1" customWidth="1"/>
    <col min="4104" max="4104" width="12.25" style="1" customWidth="1"/>
    <col min="4105" max="4105" width="12.75" style="1" customWidth="1"/>
    <col min="4106" max="4106" width="13.25" style="1" customWidth="1"/>
    <col min="4107" max="4107" width="10.625" style="1" customWidth="1"/>
    <col min="4108" max="4352" width="9" style="1"/>
    <col min="4353" max="4353" width="14.5" style="1" customWidth="1"/>
    <col min="4354" max="4354" width="31.625" style="1" customWidth="1"/>
    <col min="4355" max="4356" width="15.5" style="1" customWidth="1"/>
    <col min="4357" max="4357" width="12.875" style="1" customWidth="1"/>
    <col min="4358" max="4358" width="16.625" style="1" customWidth="1"/>
    <col min="4359" max="4359" width="17.25" style="1" customWidth="1"/>
    <col min="4360" max="4360" width="12.25" style="1" customWidth="1"/>
    <col min="4361" max="4361" width="12.75" style="1" customWidth="1"/>
    <col min="4362" max="4362" width="13.25" style="1" customWidth="1"/>
    <col min="4363" max="4363" width="10.625" style="1" customWidth="1"/>
    <col min="4364" max="4608" width="9" style="1"/>
    <col min="4609" max="4609" width="14.5" style="1" customWidth="1"/>
    <col min="4610" max="4610" width="31.625" style="1" customWidth="1"/>
    <col min="4611" max="4612" width="15.5" style="1" customWidth="1"/>
    <col min="4613" max="4613" width="12.875" style="1" customWidth="1"/>
    <col min="4614" max="4614" width="16.625" style="1" customWidth="1"/>
    <col min="4615" max="4615" width="17.25" style="1" customWidth="1"/>
    <col min="4616" max="4616" width="12.25" style="1" customWidth="1"/>
    <col min="4617" max="4617" width="12.75" style="1" customWidth="1"/>
    <col min="4618" max="4618" width="13.25" style="1" customWidth="1"/>
    <col min="4619" max="4619" width="10.625" style="1" customWidth="1"/>
    <col min="4620" max="4864" width="9" style="1"/>
    <col min="4865" max="4865" width="14.5" style="1" customWidth="1"/>
    <col min="4866" max="4866" width="31.625" style="1" customWidth="1"/>
    <col min="4867" max="4868" width="15.5" style="1" customWidth="1"/>
    <col min="4869" max="4869" width="12.875" style="1" customWidth="1"/>
    <col min="4870" max="4870" width="16.625" style="1" customWidth="1"/>
    <col min="4871" max="4871" width="17.25" style="1" customWidth="1"/>
    <col min="4872" max="4872" width="12.25" style="1" customWidth="1"/>
    <col min="4873" max="4873" width="12.75" style="1" customWidth="1"/>
    <col min="4874" max="4874" width="13.25" style="1" customWidth="1"/>
    <col min="4875" max="4875" width="10.625" style="1" customWidth="1"/>
    <col min="4876" max="5120" width="9" style="1"/>
    <col min="5121" max="5121" width="14.5" style="1" customWidth="1"/>
    <col min="5122" max="5122" width="31.625" style="1" customWidth="1"/>
    <col min="5123" max="5124" width="15.5" style="1" customWidth="1"/>
    <col min="5125" max="5125" width="12.875" style="1" customWidth="1"/>
    <col min="5126" max="5126" width="16.625" style="1" customWidth="1"/>
    <col min="5127" max="5127" width="17.25" style="1" customWidth="1"/>
    <col min="5128" max="5128" width="12.25" style="1" customWidth="1"/>
    <col min="5129" max="5129" width="12.75" style="1" customWidth="1"/>
    <col min="5130" max="5130" width="13.25" style="1" customWidth="1"/>
    <col min="5131" max="5131" width="10.625" style="1" customWidth="1"/>
    <col min="5132" max="5376" width="9" style="1"/>
    <col min="5377" max="5377" width="14.5" style="1" customWidth="1"/>
    <col min="5378" max="5378" width="31.625" style="1" customWidth="1"/>
    <col min="5379" max="5380" width="15.5" style="1" customWidth="1"/>
    <col min="5381" max="5381" width="12.875" style="1" customWidth="1"/>
    <col min="5382" max="5382" width="16.625" style="1" customWidth="1"/>
    <col min="5383" max="5383" width="17.25" style="1" customWidth="1"/>
    <col min="5384" max="5384" width="12.25" style="1" customWidth="1"/>
    <col min="5385" max="5385" width="12.75" style="1" customWidth="1"/>
    <col min="5386" max="5386" width="13.25" style="1" customWidth="1"/>
    <col min="5387" max="5387" width="10.625" style="1" customWidth="1"/>
    <col min="5388" max="5632" width="9" style="1"/>
    <col min="5633" max="5633" width="14.5" style="1" customWidth="1"/>
    <col min="5634" max="5634" width="31.625" style="1" customWidth="1"/>
    <col min="5635" max="5636" width="15.5" style="1" customWidth="1"/>
    <col min="5637" max="5637" width="12.875" style="1" customWidth="1"/>
    <col min="5638" max="5638" width="16.625" style="1" customWidth="1"/>
    <col min="5639" max="5639" width="17.25" style="1" customWidth="1"/>
    <col min="5640" max="5640" width="12.25" style="1" customWidth="1"/>
    <col min="5641" max="5641" width="12.75" style="1" customWidth="1"/>
    <col min="5642" max="5642" width="13.25" style="1" customWidth="1"/>
    <col min="5643" max="5643" width="10.625" style="1" customWidth="1"/>
    <col min="5644" max="5888" width="9" style="1"/>
    <col min="5889" max="5889" width="14.5" style="1" customWidth="1"/>
    <col min="5890" max="5890" width="31.625" style="1" customWidth="1"/>
    <col min="5891" max="5892" width="15.5" style="1" customWidth="1"/>
    <col min="5893" max="5893" width="12.875" style="1" customWidth="1"/>
    <col min="5894" max="5894" width="16.625" style="1" customWidth="1"/>
    <col min="5895" max="5895" width="17.25" style="1" customWidth="1"/>
    <col min="5896" max="5896" width="12.25" style="1" customWidth="1"/>
    <col min="5897" max="5897" width="12.75" style="1" customWidth="1"/>
    <col min="5898" max="5898" width="13.25" style="1" customWidth="1"/>
    <col min="5899" max="5899" width="10.625" style="1" customWidth="1"/>
    <col min="5900" max="6144" width="9" style="1"/>
    <col min="6145" max="6145" width="14.5" style="1" customWidth="1"/>
    <col min="6146" max="6146" width="31.625" style="1" customWidth="1"/>
    <col min="6147" max="6148" width="15.5" style="1" customWidth="1"/>
    <col min="6149" max="6149" width="12.875" style="1" customWidth="1"/>
    <col min="6150" max="6150" width="16.625" style="1" customWidth="1"/>
    <col min="6151" max="6151" width="17.25" style="1" customWidth="1"/>
    <col min="6152" max="6152" width="12.25" style="1" customWidth="1"/>
    <col min="6153" max="6153" width="12.75" style="1" customWidth="1"/>
    <col min="6154" max="6154" width="13.25" style="1" customWidth="1"/>
    <col min="6155" max="6155" width="10.625" style="1" customWidth="1"/>
    <col min="6156" max="6400" width="9" style="1"/>
    <col min="6401" max="6401" width="14.5" style="1" customWidth="1"/>
    <col min="6402" max="6402" width="31.625" style="1" customWidth="1"/>
    <col min="6403" max="6404" width="15.5" style="1" customWidth="1"/>
    <col min="6405" max="6405" width="12.875" style="1" customWidth="1"/>
    <col min="6406" max="6406" width="16.625" style="1" customWidth="1"/>
    <col min="6407" max="6407" width="17.25" style="1" customWidth="1"/>
    <col min="6408" max="6408" width="12.25" style="1" customWidth="1"/>
    <col min="6409" max="6409" width="12.75" style="1" customWidth="1"/>
    <col min="6410" max="6410" width="13.25" style="1" customWidth="1"/>
    <col min="6411" max="6411" width="10.625" style="1" customWidth="1"/>
    <col min="6412" max="6656" width="9" style="1"/>
    <col min="6657" max="6657" width="14.5" style="1" customWidth="1"/>
    <col min="6658" max="6658" width="31.625" style="1" customWidth="1"/>
    <col min="6659" max="6660" width="15.5" style="1" customWidth="1"/>
    <col min="6661" max="6661" width="12.875" style="1" customWidth="1"/>
    <col min="6662" max="6662" width="16.625" style="1" customWidth="1"/>
    <col min="6663" max="6663" width="17.25" style="1" customWidth="1"/>
    <col min="6664" max="6664" width="12.25" style="1" customWidth="1"/>
    <col min="6665" max="6665" width="12.75" style="1" customWidth="1"/>
    <col min="6666" max="6666" width="13.25" style="1" customWidth="1"/>
    <col min="6667" max="6667" width="10.625" style="1" customWidth="1"/>
    <col min="6668" max="6912" width="9" style="1"/>
    <col min="6913" max="6913" width="14.5" style="1" customWidth="1"/>
    <col min="6914" max="6914" width="31.625" style="1" customWidth="1"/>
    <col min="6915" max="6916" width="15.5" style="1" customWidth="1"/>
    <col min="6917" max="6917" width="12.875" style="1" customWidth="1"/>
    <col min="6918" max="6918" width="16.625" style="1" customWidth="1"/>
    <col min="6919" max="6919" width="17.25" style="1" customWidth="1"/>
    <col min="6920" max="6920" width="12.25" style="1" customWidth="1"/>
    <col min="6921" max="6921" width="12.75" style="1" customWidth="1"/>
    <col min="6922" max="6922" width="13.25" style="1" customWidth="1"/>
    <col min="6923" max="6923" width="10.625" style="1" customWidth="1"/>
    <col min="6924" max="7168" width="9" style="1"/>
    <col min="7169" max="7169" width="14.5" style="1" customWidth="1"/>
    <col min="7170" max="7170" width="31.625" style="1" customWidth="1"/>
    <col min="7171" max="7172" width="15.5" style="1" customWidth="1"/>
    <col min="7173" max="7173" width="12.875" style="1" customWidth="1"/>
    <col min="7174" max="7174" width="16.625" style="1" customWidth="1"/>
    <col min="7175" max="7175" width="17.25" style="1" customWidth="1"/>
    <col min="7176" max="7176" width="12.25" style="1" customWidth="1"/>
    <col min="7177" max="7177" width="12.75" style="1" customWidth="1"/>
    <col min="7178" max="7178" width="13.25" style="1" customWidth="1"/>
    <col min="7179" max="7179" width="10.625" style="1" customWidth="1"/>
    <col min="7180" max="7424" width="9" style="1"/>
    <col min="7425" max="7425" width="14.5" style="1" customWidth="1"/>
    <col min="7426" max="7426" width="31.625" style="1" customWidth="1"/>
    <col min="7427" max="7428" width="15.5" style="1" customWidth="1"/>
    <col min="7429" max="7429" width="12.875" style="1" customWidth="1"/>
    <col min="7430" max="7430" width="16.625" style="1" customWidth="1"/>
    <col min="7431" max="7431" width="17.25" style="1" customWidth="1"/>
    <col min="7432" max="7432" width="12.25" style="1" customWidth="1"/>
    <col min="7433" max="7433" width="12.75" style="1" customWidth="1"/>
    <col min="7434" max="7434" width="13.25" style="1" customWidth="1"/>
    <col min="7435" max="7435" width="10.625" style="1" customWidth="1"/>
    <col min="7436" max="7680" width="9" style="1"/>
    <col min="7681" max="7681" width="14.5" style="1" customWidth="1"/>
    <col min="7682" max="7682" width="31.625" style="1" customWidth="1"/>
    <col min="7683" max="7684" width="15.5" style="1" customWidth="1"/>
    <col min="7685" max="7685" width="12.875" style="1" customWidth="1"/>
    <col min="7686" max="7686" width="16.625" style="1" customWidth="1"/>
    <col min="7687" max="7687" width="17.25" style="1" customWidth="1"/>
    <col min="7688" max="7688" width="12.25" style="1" customWidth="1"/>
    <col min="7689" max="7689" width="12.75" style="1" customWidth="1"/>
    <col min="7690" max="7690" width="13.25" style="1" customWidth="1"/>
    <col min="7691" max="7691" width="10.625" style="1" customWidth="1"/>
    <col min="7692" max="7936" width="9" style="1"/>
    <col min="7937" max="7937" width="14.5" style="1" customWidth="1"/>
    <col min="7938" max="7938" width="31.625" style="1" customWidth="1"/>
    <col min="7939" max="7940" width="15.5" style="1" customWidth="1"/>
    <col min="7941" max="7941" width="12.875" style="1" customWidth="1"/>
    <col min="7942" max="7942" width="16.625" style="1" customWidth="1"/>
    <col min="7943" max="7943" width="17.25" style="1" customWidth="1"/>
    <col min="7944" max="7944" width="12.25" style="1" customWidth="1"/>
    <col min="7945" max="7945" width="12.75" style="1" customWidth="1"/>
    <col min="7946" max="7946" width="13.25" style="1" customWidth="1"/>
    <col min="7947" max="7947" width="10.625" style="1" customWidth="1"/>
    <col min="7948" max="8192" width="9" style="1"/>
    <col min="8193" max="8193" width="14.5" style="1" customWidth="1"/>
    <col min="8194" max="8194" width="31.625" style="1" customWidth="1"/>
    <col min="8195" max="8196" width="15.5" style="1" customWidth="1"/>
    <col min="8197" max="8197" width="12.875" style="1" customWidth="1"/>
    <col min="8198" max="8198" width="16.625" style="1" customWidth="1"/>
    <col min="8199" max="8199" width="17.25" style="1" customWidth="1"/>
    <col min="8200" max="8200" width="12.25" style="1" customWidth="1"/>
    <col min="8201" max="8201" width="12.75" style="1" customWidth="1"/>
    <col min="8202" max="8202" width="13.25" style="1" customWidth="1"/>
    <col min="8203" max="8203" width="10.625" style="1" customWidth="1"/>
    <col min="8204" max="8448" width="9" style="1"/>
    <col min="8449" max="8449" width="14.5" style="1" customWidth="1"/>
    <col min="8450" max="8450" width="31.625" style="1" customWidth="1"/>
    <col min="8451" max="8452" width="15.5" style="1" customWidth="1"/>
    <col min="8453" max="8453" width="12.875" style="1" customWidth="1"/>
    <col min="8454" max="8454" width="16.625" style="1" customWidth="1"/>
    <col min="8455" max="8455" width="17.25" style="1" customWidth="1"/>
    <col min="8456" max="8456" width="12.25" style="1" customWidth="1"/>
    <col min="8457" max="8457" width="12.75" style="1" customWidth="1"/>
    <col min="8458" max="8458" width="13.25" style="1" customWidth="1"/>
    <col min="8459" max="8459" width="10.625" style="1" customWidth="1"/>
    <col min="8460" max="8704" width="9" style="1"/>
    <col min="8705" max="8705" width="14.5" style="1" customWidth="1"/>
    <col min="8706" max="8706" width="31.625" style="1" customWidth="1"/>
    <col min="8707" max="8708" width="15.5" style="1" customWidth="1"/>
    <col min="8709" max="8709" width="12.875" style="1" customWidth="1"/>
    <col min="8710" max="8710" width="16.625" style="1" customWidth="1"/>
    <col min="8711" max="8711" width="17.25" style="1" customWidth="1"/>
    <col min="8712" max="8712" width="12.25" style="1" customWidth="1"/>
    <col min="8713" max="8713" width="12.75" style="1" customWidth="1"/>
    <col min="8714" max="8714" width="13.25" style="1" customWidth="1"/>
    <col min="8715" max="8715" width="10.625" style="1" customWidth="1"/>
    <col min="8716" max="8960" width="9" style="1"/>
    <col min="8961" max="8961" width="14.5" style="1" customWidth="1"/>
    <col min="8962" max="8962" width="31.625" style="1" customWidth="1"/>
    <col min="8963" max="8964" width="15.5" style="1" customWidth="1"/>
    <col min="8965" max="8965" width="12.875" style="1" customWidth="1"/>
    <col min="8966" max="8966" width="16.625" style="1" customWidth="1"/>
    <col min="8967" max="8967" width="17.25" style="1" customWidth="1"/>
    <col min="8968" max="8968" width="12.25" style="1" customWidth="1"/>
    <col min="8969" max="8969" width="12.75" style="1" customWidth="1"/>
    <col min="8970" max="8970" width="13.25" style="1" customWidth="1"/>
    <col min="8971" max="8971" width="10.625" style="1" customWidth="1"/>
    <col min="8972" max="9216" width="9" style="1"/>
    <col min="9217" max="9217" width="14.5" style="1" customWidth="1"/>
    <col min="9218" max="9218" width="31.625" style="1" customWidth="1"/>
    <col min="9219" max="9220" width="15.5" style="1" customWidth="1"/>
    <col min="9221" max="9221" width="12.875" style="1" customWidth="1"/>
    <col min="9222" max="9222" width="16.625" style="1" customWidth="1"/>
    <col min="9223" max="9223" width="17.25" style="1" customWidth="1"/>
    <col min="9224" max="9224" width="12.25" style="1" customWidth="1"/>
    <col min="9225" max="9225" width="12.75" style="1" customWidth="1"/>
    <col min="9226" max="9226" width="13.25" style="1" customWidth="1"/>
    <col min="9227" max="9227" width="10.625" style="1" customWidth="1"/>
    <col min="9228" max="9472" width="9" style="1"/>
    <col min="9473" max="9473" width="14.5" style="1" customWidth="1"/>
    <col min="9474" max="9474" width="31.625" style="1" customWidth="1"/>
    <col min="9475" max="9476" width="15.5" style="1" customWidth="1"/>
    <col min="9477" max="9477" width="12.875" style="1" customWidth="1"/>
    <col min="9478" max="9478" width="16.625" style="1" customWidth="1"/>
    <col min="9479" max="9479" width="17.25" style="1" customWidth="1"/>
    <col min="9480" max="9480" width="12.25" style="1" customWidth="1"/>
    <col min="9481" max="9481" width="12.75" style="1" customWidth="1"/>
    <col min="9482" max="9482" width="13.25" style="1" customWidth="1"/>
    <col min="9483" max="9483" width="10.625" style="1" customWidth="1"/>
    <col min="9484" max="9728" width="9" style="1"/>
    <col min="9729" max="9729" width="14.5" style="1" customWidth="1"/>
    <col min="9730" max="9730" width="31.625" style="1" customWidth="1"/>
    <col min="9731" max="9732" width="15.5" style="1" customWidth="1"/>
    <col min="9733" max="9733" width="12.875" style="1" customWidth="1"/>
    <col min="9734" max="9734" width="16.625" style="1" customWidth="1"/>
    <col min="9735" max="9735" width="17.25" style="1" customWidth="1"/>
    <col min="9736" max="9736" width="12.25" style="1" customWidth="1"/>
    <col min="9737" max="9737" width="12.75" style="1" customWidth="1"/>
    <col min="9738" max="9738" width="13.25" style="1" customWidth="1"/>
    <col min="9739" max="9739" width="10.625" style="1" customWidth="1"/>
    <col min="9740" max="9984" width="9" style="1"/>
    <col min="9985" max="9985" width="14.5" style="1" customWidth="1"/>
    <col min="9986" max="9986" width="31.625" style="1" customWidth="1"/>
    <col min="9987" max="9988" width="15.5" style="1" customWidth="1"/>
    <col min="9989" max="9989" width="12.875" style="1" customWidth="1"/>
    <col min="9990" max="9990" width="16.625" style="1" customWidth="1"/>
    <col min="9991" max="9991" width="17.25" style="1" customWidth="1"/>
    <col min="9992" max="9992" width="12.25" style="1" customWidth="1"/>
    <col min="9993" max="9993" width="12.75" style="1" customWidth="1"/>
    <col min="9994" max="9994" width="13.25" style="1" customWidth="1"/>
    <col min="9995" max="9995" width="10.625" style="1" customWidth="1"/>
    <col min="9996" max="10240" width="9" style="1"/>
    <col min="10241" max="10241" width="14.5" style="1" customWidth="1"/>
    <col min="10242" max="10242" width="31.625" style="1" customWidth="1"/>
    <col min="10243" max="10244" width="15.5" style="1" customWidth="1"/>
    <col min="10245" max="10245" width="12.875" style="1" customWidth="1"/>
    <col min="10246" max="10246" width="16.625" style="1" customWidth="1"/>
    <col min="10247" max="10247" width="17.25" style="1" customWidth="1"/>
    <col min="10248" max="10248" width="12.25" style="1" customWidth="1"/>
    <col min="10249" max="10249" width="12.75" style="1" customWidth="1"/>
    <col min="10250" max="10250" width="13.25" style="1" customWidth="1"/>
    <col min="10251" max="10251" width="10.625" style="1" customWidth="1"/>
    <col min="10252" max="10496" width="9" style="1"/>
    <col min="10497" max="10497" width="14.5" style="1" customWidth="1"/>
    <col min="10498" max="10498" width="31.625" style="1" customWidth="1"/>
    <col min="10499" max="10500" width="15.5" style="1" customWidth="1"/>
    <col min="10501" max="10501" width="12.875" style="1" customWidth="1"/>
    <col min="10502" max="10502" width="16.625" style="1" customWidth="1"/>
    <col min="10503" max="10503" width="17.25" style="1" customWidth="1"/>
    <col min="10504" max="10504" width="12.25" style="1" customWidth="1"/>
    <col min="10505" max="10505" width="12.75" style="1" customWidth="1"/>
    <col min="10506" max="10506" width="13.25" style="1" customWidth="1"/>
    <col min="10507" max="10507" width="10.625" style="1" customWidth="1"/>
    <col min="10508" max="10752" width="9" style="1"/>
    <col min="10753" max="10753" width="14.5" style="1" customWidth="1"/>
    <col min="10754" max="10754" width="31.625" style="1" customWidth="1"/>
    <col min="10755" max="10756" width="15.5" style="1" customWidth="1"/>
    <col min="10757" max="10757" width="12.875" style="1" customWidth="1"/>
    <col min="10758" max="10758" width="16.625" style="1" customWidth="1"/>
    <col min="10759" max="10759" width="17.25" style="1" customWidth="1"/>
    <col min="10760" max="10760" width="12.25" style="1" customWidth="1"/>
    <col min="10761" max="10761" width="12.75" style="1" customWidth="1"/>
    <col min="10762" max="10762" width="13.25" style="1" customWidth="1"/>
    <col min="10763" max="10763" width="10.625" style="1" customWidth="1"/>
    <col min="10764" max="11008" width="9" style="1"/>
    <col min="11009" max="11009" width="14.5" style="1" customWidth="1"/>
    <col min="11010" max="11010" width="31.625" style="1" customWidth="1"/>
    <col min="11011" max="11012" width="15.5" style="1" customWidth="1"/>
    <col min="11013" max="11013" width="12.875" style="1" customWidth="1"/>
    <col min="11014" max="11014" width="16.625" style="1" customWidth="1"/>
    <col min="11015" max="11015" width="17.25" style="1" customWidth="1"/>
    <col min="11016" max="11016" width="12.25" style="1" customWidth="1"/>
    <col min="11017" max="11017" width="12.75" style="1" customWidth="1"/>
    <col min="11018" max="11018" width="13.25" style="1" customWidth="1"/>
    <col min="11019" max="11019" width="10.625" style="1" customWidth="1"/>
    <col min="11020" max="11264" width="9" style="1"/>
    <col min="11265" max="11265" width="14.5" style="1" customWidth="1"/>
    <col min="11266" max="11266" width="31.625" style="1" customWidth="1"/>
    <col min="11267" max="11268" width="15.5" style="1" customWidth="1"/>
    <col min="11269" max="11269" width="12.875" style="1" customWidth="1"/>
    <col min="11270" max="11270" width="16.625" style="1" customWidth="1"/>
    <col min="11271" max="11271" width="17.25" style="1" customWidth="1"/>
    <col min="11272" max="11272" width="12.25" style="1" customWidth="1"/>
    <col min="11273" max="11273" width="12.75" style="1" customWidth="1"/>
    <col min="11274" max="11274" width="13.25" style="1" customWidth="1"/>
    <col min="11275" max="11275" width="10.625" style="1" customWidth="1"/>
    <col min="11276" max="11520" width="9" style="1"/>
    <col min="11521" max="11521" width="14.5" style="1" customWidth="1"/>
    <col min="11522" max="11522" width="31.625" style="1" customWidth="1"/>
    <col min="11523" max="11524" width="15.5" style="1" customWidth="1"/>
    <col min="11525" max="11525" width="12.875" style="1" customWidth="1"/>
    <col min="11526" max="11526" width="16.625" style="1" customWidth="1"/>
    <col min="11527" max="11527" width="17.25" style="1" customWidth="1"/>
    <col min="11528" max="11528" width="12.25" style="1" customWidth="1"/>
    <col min="11529" max="11529" width="12.75" style="1" customWidth="1"/>
    <col min="11530" max="11530" width="13.25" style="1" customWidth="1"/>
    <col min="11531" max="11531" width="10.625" style="1" customWidth="1"/>
    <col min="11532" max="11776" width="9" style="1"/>
    <col min="11777" max="11777" width="14.5" style="1" customWidth="1"/>
    <col min="11778" max="11778" width="31.625" style="1" customWidth="1"/>
    <col min="11779" max="11780" width="15.5" style="1" customWidth="1"/>
    <col min="11781" max="11781" width="12.875" style="1" customWidth="1"/>
    <col min="11782" max="11782" width="16.625" style="1" customWidth="1"/>
    <col min="11783" max="11783" width="17.25" style="1" customWidth="1"/>
    <col min="11784" max="11784" width="12.25" style="1" customWidth="1"/>
    <col min="11785" max="11785" width="12.75" style="1" customWidth="1"/>
    <col min="11786" max="11786" width="13.25" style="1" customWidth="1"/>
    <col min="11787" max="11787" width="10.625" style="1" customWidth="1"/>
    <col min="11788" max="12032" width="9" style="1"/>
    <col min="12033" max="12033" width="14.5" style="1" customWidth="1"/>
    <col min="12034" max="12034" width="31.625" style="1" customWidth="1"/>
    <col min="12035" max="12036" width="15.5" style="1" customWidth="1"/>
    <col min="12037" max="12037" width="12.875" style="1" customWidth="1"/>
    <col min="12038" max="12038" width="16.625" style="1" customWidth="1"/>
    <col min="12039" max="12039" width="17.25" style="1" customWidth="1"/>
    <col min="12040" max="12040" width="12.25" style="1" customWidth="1"/>
    <col min="12041" max="12041" width="12.75" style="1" customWidth="1"/>
    <col min="12042" max="12042" width="13.25" style="1" customWidth="1"/>
    <col min="12043" max="12043" width="10.625" style="1" customWidth="1"/>
    <col min="12044" max="12288" width="9" style="1"/>
    <col min="12289" max="12289" width="14.5" style="1" customWidth="1"/>
    <col min="12290" max="12290" width="31.625" style="1" customWidth="1"/>
    <col min="12291" max="12292" width="15.5" style="1" customWidth="1"/>
    <col min="12293" max="12293" width="12.875" style="1" customWidth="1"/>
    <col min="12294" max="12294" width="16.625" style="1" customWidth="1"/>
    <col min="12295" max="12295" width="17.25" style="1" customWidth="1"/>
    <col min="12296" max="12296" width="12.25" style="1" customWidth="1"/>
    <col min="12297" max="12297" width="12.75" style="1" customWidth="1"/>
    <col min="12298" max="12298" width="13.25" style="1" customWidth="1"/>
    <col min="12299" max="12299" width="10.625" style="1" customWidth="1"/>
    <col min="12300" max="12544" width="9" style="1"/>
    <col min="12545" max="12545" width="14.5" style="1" customWidth="1"/>
    <col min="12546" max="12546" width="31.625" style="1" customWidth="1"/>
    <col min="12547" max="12548" width="15.5" style="1" customWidth="1"/>
    <col min="12549" max="12549" width="12.875" style="1" customWidth="1"/>
    <col min="12550" max="12550" width="16.625" style="1" customWidth="1"/>
    <col min="12551" max="12551" width="17.25" style="1" customWidth="1"/>
    <col min="12552" max="12552" width="12.25" style="1" customWidth="1"/>
    <col min="12553" max="12553" width="12.75" style="1" customWidth="1"/>
    <col min="12554" max="12554" width="13.25" style="1" customWidth="1"/>
    <col min="12555" max="12555" width="10.625" style="1" customWidth="1"/>
    <col min="12556" max="12800" width="9" style="1"/>
    <col min="12801" max="12801" width="14.5" style="1" customWidth="1"/>
    <col min="12802" max="12802" width="31.625" style="1" customWidth="1"/>
    <col min="12803" max="12804" width="15.5" style="1" customWidth="1"/>
    <col min="12805" max="12805" width="12.875" style="1" customWidth="1"/>
    <col min="12806" max="12806" width="16.625" style="1" customWidth="1"/>
    <col min="12807" max="12807" width="17.25" style="1" customWidth="1"/>
    <col min="12808" max="12808" width="12.25" style="1" customWidth="1"/>
    <col min="12809" max="12809" width="12.75" style="1" customWidth="1"/>
    <col min="12810" max="12810" width="13.25" style="1" customWidth="1"/>
    <col min="12811" max="12811" width="10.625" style="1" customWidth="1"/>
    <col min="12812" max="13056" width="9" style="1"/>
    <col min="13057" max="13057" width="14.5" style="1" customWidth="1"/>
    <col min="13058" max="13058" width="31.625" style="1" customWidth="1"/>
    <col min="13059" max="13060" width="15.5" style="1" customWidth="1"/>
    <col min="13061" max="13061" width="12.875" style="1" customWidth="1"/>
    <col min="13062" max="13062" width="16.625" style="1" customWidth="1"/>
    <col min="13063" max="13063" width="17.25" style="1" customWidth="1"/>
    <col min="13064" max="13064" width="12.25" style="1" customWidth="1"/>
    <col min="13065" max="13065" width="12.75" style="1" customWidth="1"/>
    <col min="13066" max="13066" width="13.25" style="1" customWidth="1"/>
    <col min="13067" max="13067" width="10.625" style="1" customWidth="1"/>
    <col min="13068" max="13312" width="9" style="1"/>
    <col min="13313" max="13313" width="14.5" style="1" customWidth="1"/>
    <col min="13314" max="13314" width="31.625" style="1" customWidth="1"/>
    <col min="13315" max="13316" width="15.5" style="1" customWidth="1"/>
    <col min="13317" max="13317" width="12.875" style="1" customWidth="1"/>
    <col min="13318" max="13318" width="16.625" style="1" customWidth="1"/>
    <col min="13319" max="13319" width="17.25" style="1" customWidth="1"/>
    <col min="13320" max="13320" width="12.25" style="1" customWidth="1"/>
    <col min="13321" max="13321" width="12.75" style="1" customWidth="1"/>
    <col min="13322" max="13322" width="13.25" style="1" customWidth="1"/>
    <col min="13323" max="13323" width="10.625" style="1" customWidth="1"/>
    <col min="13324" max="13568" width="9" style="1"/>
    <col min="13569" max="13569" width="14.5" style="1" customWidth="1"/>
    <col min="13570" max="13570" width="31.625" style="1" customWidth="1"/>
    <col min="13571" max="13572" width="15.5" style="1" customWidth="1"/>
    <col min="13573" max="13573" width="12.875" style="1" customWidth="1"/>
    <col min="13574" max="13574" width="16.625" style="1" customWidth="1"/>
    <col min="13575" max="13575" width="17.25" style="1" customWidth="1"/>
    <col min="13576" max="13576" width="12.25" style="1" customWidth="1"/>
    <col min="13577" max="13577" width="12.75" style="1" customWidth="1"/>
    <col min="13578" max="13578" width="13.25" style="1" customWidth="1"/>
    <col min="13579" max="13579" width="10.625" style="1" customWidth="1"/>
    <col min="13580" max="13824" width="9" style="1"/>
    <col min="13825" max="13825" width="14.5" style="1" customWidth="1"/>
    <col min="13826" max="13826" width="31.625" style="1" customWidth="1"/>
    <col min="13827" max="13828" width="15.5" style="1" customWidth="1"/>
    <col min="13829" max="13829" width="12.875" style="1" customWidth="1"/>
    <col min="13830" max="13830" width="16.625" style="1" customWidth="1"/>
    <col min="13831" max="13831" width="17.25" style="1" customWidth="1"/>
    <col min="13832" max="13832" width="12.25" style="1" customWidth="1"/>
    <col min="13833" max="13833" width="12.75" style="1" customWidth="1"/>
    <col min="13834" max="13834" width="13.25" style="1" customWidth="1"/>
    <col min="13835" max="13835" width="10.625" style="1" customWidth="1"/>
    <col min="13836" max="14080" width="9" style="1"/>
    <col min="14081" max="14081" width="14.5" style="1" customWidth="1"/>
    <col min="14082" max="14082" width="31.625" style="1" customWidth="1"/>
    <col min="14083" max="14084" width="15.5" style="1" customWidth="1"/>
    <col min="14085" max="14085" width="12.875" style="1" customWidth="1"/>
    <col min="14086" max="14086" width="16.625" style="1" customWidth="1"/>
    <col min="14087" max="14087" width="17.25" style="1" customWidth="1"/>
    <col min="14088" max="14088" width="12.25" style="1" customWidth="1"/>
    <col min="14089" max="14089" width="12.75" style="1" customWidth="1"/>
    <col min="14090" max="14090" width="13.25" style="1" customWidth="1"/>
    <col min="14091" max="14091" width="10.625" style="1" customWidth="1"/>
    <col min="14092" max="14336" width="9" style="1"/>
    <col min="14337" max="14337" width="14.5" style="1" customWidth="1"/>
    <col min="14338" max="14338" width="31.625" style="1" customWidth="1"/>
    <col min="14339" max="14340" width="15.5" style="1" customWidth="1"/>
    <col min="14341" max="14341" width="12.875" style="1" customWidth="1"/>
    <col min="14342" max="14342" width="16.625" style="1" customWidth="1"/>
    <col min="14343" max="14343" width="17.25" style="1" customWidth="1"/>
    <col min="14344" max="14344" width="12.25" style="1" customWidth="1"/>
    <col min="14345" max="14345" width="12.75" style="1" customWidth="1"/>
    <col min="14346" max="14346" width="13.25" style="1" customWidth="1"/>
    <col min="14347" max="14347" width="10.625" style="1" customWidth="1"/>
    <col min="14348" max="14592" width="9" style="1"/>
    <col min="14593" max="14593" width="14.5" style="1" customWidth="1"/>
    <col min="14594" max="14594" width="31.625" style="1" customWidth="1"/>
    <col min="14595" max="14596" width="15.5" style="1" customWidth="1"/>
    <col min="14597" max="14597" width="12.875" style="1" customWidth="1"/>
    <col min="14598" max="14598" width="16.625" style="1" customWidth="1"/>
    <col min="14599" max="14599" width="17.25" style="1" customWidth="1"/>
    <col min="14600" max="14600" width="12.25" style="1" customWidth="1"/>
    <col min="14601" max="14601" width="12.75" style="1" customWidth="1"/>
    <col min="14602" max="14602" width="13.25" style="1" customWidth="1"/>
    <col min="14603" max="14603" width="10.625" style="1" customWidth="1"/>
    <col min="14604" max="14848" width="9" style="1"/>
    <col min="14849" max="14849" width="14.5" style="1" customWidth="1"/>
    <col min="14850" max="14850" width="31.625" style="1" customWidth="1"/>
    <col min="14851" max="14852" width="15.5" style="1" customWidth="1"/>
    <col min="14853" max="14853" width="12.875" style="1" customWidth="1"/>
    <col min="14854" max="14854" width="16.625" style="1" customWidth="1"/>
    <col min="14855" max="14855" width="17.25" style="1" customWidth="1"/>
    <col min="14856" max="14856" width="12.25" style="1" customWidth="1"/>
    <col min="14857" max="14857" width="12.75" style="1" customWidth="1"/>
    <col min="14858" max="14858" width="13.25" style="1" customWidth="1"/>
    <col min="14859" max="14859" width="10.625" style="1" customWidth="1"/>
    <col min="14860" max="15104" width="9" style="1"/>
    <col min="15105" max="15105" width="14.5" style="1" customWidth="1"/>
    <col min="15106" max="15106" width="31.625" style="1" customWidth="1"/>
    <col min="15107" max="15108" width="15.5" style="1" customWidth="1"/>
    <col min="15109" max="15109" width="12.875" style="1" customWidth="1"/>
    <col min="15110" max="15110" width="16.625" style="1" customWidth="1"/>
    <col min="15111" max="15111" width="17.25" style="1" customWidth="1"/>
    <col min="15112" max="15112" width="12.25" style="1" customWidth="1"/>
    <col min="15113" max="15113" width="12.75" style="1" customWidth="1"/>
    <col min="15114" max="15114" width="13.25" style="1" customWidth="1"/>
    <col min="15115" max="15115" width="10.625" style="1" customWidth="1"/>
    <col min="15116" max="15360" width="9" style="1"/>
    <col min="15361" max="15361" width="14.5" style="1" customWidth="1"/>
    <col min="15362" max="15362" width="31.625" style="1" customWidth="1"/>
    <col min="15363" max="15364" width="15.5" style="1" customWidth="1"/>
    <col min="15365" max="15365" width="12.875" style="1" customWidth="1"/>
    <col min="15366" max="15366" width="16.625" style="1" customWidth="1"/>
    <col min="15367" max="15367" width="17.25" style="1" customWidth="1"/>
    <col min="15368" max="15368" width="12.25" style="1" customWidth="1"/>
    <col min="15369" max="15369" width="12.75" style="1" customWidth="1"/>
    <col min="15370" max="15370" width="13.25" style="1" customWidth="1"/>
    <col min="15371" max="15371" width="10.625" style="1" customWidth="1"/>
    <col min="15372" max="15616" width="9" style="1"/>
    <col min="15617" max="15617" width="14.5" style="1" customWidth="1"/>
    <col min="15618" max="15618" width="31.625" style="1" customWidth="1"/>
    <col min="15619" max="15620" width="15.5" style="1" customWidth="1"/>
    <col min="15621" max="15621" width="12.875" style="1" customWidth="1"/>
    <col min="15622" max="15622" width="16.625" style="1" customWidth="1"/>
    <col min="15623" max="15623" width="17.25" style="1" customWidth="1"/>
    <col min="15624" max="15624" width="12.25" style="1" customWidth="1"/>
    <col min="15625" max="15625" width="12.75" style="1" customWidth="1"/>
    <col min="15626" max="15626" width="13.25" style="1" customWidth="1"/>
    <col min="15627" max="15627" width="10.625" style="1" customWidth="1"/>
    <col min="15628" max="15872" width="9" style="1"/>
    <col min="15873" max="15873" width="14.5" style="1" customWidth="1"/>
    <col min="15874" max="15874" width="31.625" style="1" customWidth="1"/>
    <col min="15875" max="15876" width="15.5" style="1" customWidth="1"/>
    <col min="15877" max="15877" width="12.875" style="1" customWidth="1"/>
    <col min="15878" max="15878" width="16.625" style="1" customWidth="1"/>
    <col min="15879" max="15879" width="17.25" style="1" customWidth="1"/>
    <col min="15880" max="15880" width="12.25" style="1" customWidth="1"/>
    <col min="15881" max="15881" width="12.75" style="1" customWidth="1"/>
    <col min="15882" max="15882" width="13.25" style="1" customWidth="1"/>
    <col min="15883" max="15883" width="10.625" style="1" customWidth="1"/>
    <col min="15884" max="16128" width="9" style="1"/>
    <col min="16129" max="16129" width="14.5" style="1" customWidth="1"/>
    <col min="16130" max="16130" width="31.625" style="1" customWidth="1"/>
    <col min="16131" max="16132" width="15.5" style="1" customWidth="1"/>
    <col min="16133" max="16133" width="12.875" style="1" customWidth="1"/>
    <col min="16134" max="16134" width="16.625" style="1" customWidth="1"/>
    <col min="16135" max="16135" width="17.25" style="1" customWidth="1"/>
    <col min="16136" max="16136" width="12.25" style="1" customWidth="1"/>
    <col min="16137" max="16137" width="12.75" style="1" customWidth="1"/>
    <col min="16138" max="16138" width="13.25" style="1" customWidth="1"/>
    <col min="16139" max="16139" width="10.625" style="1" customWidth="1"/>
    <col min="16140" max="16384" width="9" style="1"/>
  </cols>
  <sheetData>
    <row r="1" spans="1:11" ht="19.5">
      <c r="A1" s="83" t="s">
        <v>224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8.25" customHeight="1"/>
    <row r="3" spans="1:11">
      <c r="A3" s="35" t="s">
        <v>55</v>
      </c>
      <c r="B3" s="34" t="s">
        <v>54</v>
      </c>
      <c r="C3" s="33" t="s">
        <v>220</v>
      </c>
      <c r="D3" s="33" t="s">
        <v>219</v>
      </c>
      <c r="E3" s="29" t="s">
        <v>97</v>
      </c>
      <c r="F3" s="62" t="s">
        <v>218</v>
      </c>
      <c r="G3" s="62" t="s">
        <v>217</v>
      </c>
      <c r="H3" s="29" t="s">
        <v>97</v>
      </c>
      <c r="I3" s="71" t="s">
        <v>95</v>
      </c>
      <c r="J3" s="79" t="s">
        <v>94</v>
      </c>
      <c r="K3" s="78" t="s">
        <v>93</v>
      </c>
    </row>
    <row r="4" spans="1:11">
      <c r="A4" s="28"/>
      <c r="B4" s="27"/>
      <c r="C4" s="26" t="s">
        <v>92</v>
      </c>
      <c r="D4" s="26" t="s">
        <v>92</v>
      </c>
      <c r="E4" s="25" t="s">
        <v>81</v>
      </c>
      <c r="F4" s="61" t="s">
        <v>80</v>
      </c>
      <c r="G4" s="61" t="s">
        <v>80</v>
      </c>
      <c r="H4" s="25" t="s">
        <v>91</v>
      </c>
      <c r="I4" s="69" t="s">
        <v>46</v>
      </c>
      <c r="J4" s="77" t="s">
        <v>46</v>
      </c>
      <c r="K4" s="76" t="s">
        <v>90</v>
      </c>
    </row>
    <row r="5" spans="1:11">
      <c r="A5" s="49" t="s">
        <v>73</v>
      </c>
      <c r="B5" s="17" t="s">
        <v>72</v>
      </c>
      <c r="C5" s="16">
        <f>'[3]台灣--大陸'!D5+[3]自大陸進口試算!C5</f>
        <v>60920</v>
      </c>
      <c r="D5" s="16">
        <v>141131</v>
      </c>
      <c r="E5" s="60">
        <f t="shared" ref="E5:E11" si="0">(C5-D5)/D5</f>
        <v>-0.56834430422798676</v>
      </c>
      <c r="F5" s="16">
        <f>'[3]台灣--大陸'!G5+[3]自大陸進口試算!F5</f>
        <v>3682899</v>
      </c>
      <c r="G5" s="16">
        <v>7454638</v>
      </c>
      <c r="H5" s="60">
        <f t="shared" ref="H5:H11" si="1">(F5-G5)/G5</f>
        <v>-0.50595870651264352</v>
      </c>
      <c r="I5" s="47">
        <f t="shared" ref="I5:J11" si="2">F5/C5</f>
        <v>60.454678266579123</v>
      </c>
      <c r="J5" s="47">
        <f t="shared" si="2"/>
        <v>52.820698499975201</v>
      </c>
      <c r="K5" s="59">
        <f t="shared" ref="K5:K11" si="3">(I5-J5)/J5</f>
        <v>0.14452629335463077</v>
      </c>
    </row>
    <row r="6" spans="1:11">
      <c r="A6" s="53" t="s">
        <v>71</v>
      </c>
      <c r="B6" s="52" t="s">
        <v>70</v>
      </c>
      <c r="C6" s="16">
        <f>'[3]台灣--大陸'!D6+[3]自大陸進口試算!C6</f>
        <v>56811</v>
      </c>
      <c r="D6" s="16">
        <v>66051</v>
      </c>
      <c r="E6" s="60">
        <f t="shared" si="0"/>
        <v>-0.13989190171231322</v>
      </c>
      <c r="F6" s="16">
        <f>'[3]台灣--大陸'!G6+[3]自大陸進口試算!F6</f>
        <v>3686325</v>
      </c>
      <c r="G6" s="16">
        <v>3389117</v>
      </c>
      <c r="H6" s="59">
        <f t="shared" si="1"/>
        <v>8.7694818443860151E-2</v>
      </c>
      <c r="I6" s="47">
        <f t="shared" si="2"/>
        <v>64.887521782753339</v>
      </c>
      <c r="J6" s="47">
        <f t="shared" si="2"/>
        <v>51.310608469213186</v>
      </c>
      <c r="K6" s="59">
        <f t="shared" si="3"/>
        <v>0.26460246172458507</v>
      </c>
    </row>
    <row r="7" spans="1:11">
      <c r="A7" s="49" t="s">
        <v>69</v>
      </c>
      <c r="B7" s="51" t="s">
        <v>68</v>
      </c>
      <c r="C7" s="16">
        <f>'[3]台灣--大陸'!D7+[3]自大陸進口試算!C7</f>
        <v>78774</v>
      </c>
      <c r="D7" s="16">
        <v>78179</v>
      </c>
      <c r="E7" s="59">
        <f t="shared" si="0"/>
        <v>7.6107394568873995E-3</v>
      </c>
      <c r="F7" s="16">
        <f>'[3]台灣--大陸'!G7+[3]自大陸進口試算!F7</f>
        <v>3080855</v>
      </c>
      <c r="G7" s="16">
        <v>2722557</v>
      </c>
      <c r="H7" s="59">
        <f t="shared" si="1"/>
        <v>0.13160348892603535</v>
      </c>
      <c r="I7" s="47">
        <f t="shared" si="2"/>
        <v>39.110049000939398</v>
      </c>
      <c r="J7" s="47">
        <f t="shared" si="2"/>
        <v>34.824658795840314</v>
      </c>
      <c r="K7" s="59">
        <f t="shared" si="3"/>
        <v>0.12305620078640825</v>
      </c>
    </row>
    <row r="8" spans="1:11">
      <c r="A8" s="49" t="s">
        <v>67</v>
      </c>
      <c r="B8" s="51" t="s">
        <v>66</v>
      </c>
      <c r="C8" s="16">
        <f>'[3]台灣--大陸'!D8+[3]自大陸進口試算!C8</f>
        <v>95273</v>
      </c>
      <c r="D8" s="16">
        <v>209945</v>
      </c>
      <c r="E8" s="60">
        <f t="shared" si="0"/>
        <v>-0.54620019528924246</v>
      </c>
      <c r="F8" s="16">
        <f>'[3]台灣--大陸'!G8+[3]自大陸進口試算!F8</f>
        <v>6590798</v>
      </c>
      <c r="G8" s="16">
        <v>14546136</v>
      </c>
      <c r="H8" s="60">
        <f t="shared" si="1"/>
        <v>-0.54690386505392219</v>
      </c>
      <c r="I8" s="47">
        <f t="shared" si="2"/>
        <v>69.178025253744508</v>
      </c>
      <c r="J8" s="47">
        <f t="shared" si="2"/>
        <v>69.285460477744166</v>
      </c>
      <c r="K8" s="60">
        <f t="shared" si="3"/>
        <v>-1.5506171606403457E-3</v>
      </c>
    </row>
    <row r="9" spans="1:11">
      <c r="A9" s="49" t="s">
        <v>65</v>
      </c>
      <c r="B9" s="51" t="s">
        <v>64</v>
      </c>
      <c r="C9" s="16">
        <f>'[3]台灣--大陸'!D9+[3]自大陸進口試算!C9</f>
        <v>16282</v>
      </c>
      <c r="D9" s="16">
        <v>20794</v>
      </c>
      <c r="E9" s="60">
        <f t="shared" si="0"/>
        <v>-0.21698566894296431</v>
      </c>
      <c r="F9" s="16">
        <f>'[3]台灣--大陸'!G9+[3]自大陸進口試算!F9</f>
        <v>1724939</v>
      </c>
      <c r="G9" s="16">
        <v>1962925</v>
      </c>
      <c r="H9" s="60">
        <f t="shared" si="1"/>
        <v>-0.12124049568883172</v>
      </c>
      <c r="I9" s="47">
        <f t="shared" si="2"/>
        <v>105.94146910698932</v>
      </c>
      <c r="J9" s="47">
        <f t="shared" si="2"/>
        <v>94.398624603250937</v>
      </c>
      <c r="K9" s="59">
        <f t="shared" si="3"/>
        <v>0.12227767673789669</v>
      </c>
    </row>
    <row r="10" spans="1:11">
      <c r="A10" s="49" t="s">
        <v>63</v>
      </c>
      <c r="B10" s="51" t="s">
        <v>62</v>
      </c>
      <c r="C10" s="16">
        <f>'[3]台灣--大陸'!D10+[3]自大陸進口試算!C10</f>
        <v>14303</v>
      </c>
      <c r="D10" s="16">
        <v>17710</v>
      </c>
      <c r="E10" s="60">
        <f t="shared" si="0"/>
        <v>-0.19237718802936193</v>
      </c>
      <c r="F10" s="16">
        <f>'[3]台灣--大陸'!G10+[3]自大陸進口試算!F10</f>
        <v>2365401</v>
      </c>
      <c r="G10" s="16">
        <v>3337561</v>
      </c>
      <c r="H10" s="60">
        <f t="shared" si="1"/>
        <v>-0.29127857138790869</v>
      </c>
      <c r="I10" s="47">
        <f t="shared" si="2"/>
        <v>165.37796266517515</v>
      </c>
      <c r="J10" s="47">
        <f t="shared" si="2"/>
        <v>188.45629587803501</v>
      </c>
      <c r="K10" s="60">
        <f t="shared" si="3"/>
        <v>-0.12245986850869486</v>
      </c>
    </row>
    <row r="11" spans="1:11" ht="17.25" thickBot="1">
      <c r="A11" s="46" t="s">
        <v>61</v>
      </c>
      <c r="B11" s="50" t="s">
        <v>60</v>
      </c>
      <c r="C11" s="43">
        <f>SUM(C5:C10)</f>
        <v>322363</v>
      </c>
      <c r="D11" s="43">
        <f>SUM(D5:D10)</f>
        <v>533810</v>
      </c>
      <c r="E11" s="73">
        <f t="shared" si="0"/>
        <v>-0.39610910248964987</v>
      </c>
      <c r="F11" s="43">
        <f>SUM(F5:F10)</f>
        <v>21131217</v>
      </c>
      <c r="G11" s="43">
        <f>SUM(G5:G10)</f>
        <v>33412934</v>
      </c>
      <c r="H11" s="73">
        <f t="shared" si="1"/>
        <v>-0.3675737365656066</v>
      </c>
      <c r="I11" s="42">
        <f t="shared" si="2"/>
        <v>65.550999959672794</v>
      </c>
      <c r="J11" s="42">
        <f t="shared" si="2"/>
        <v>62.59330848054551</v>
      </c>
      <c r="K11" s="72">
        <f t="shared" si="3"/>
        <v>4.7252518694495239E-2</v>
      </c>
    </row>
    <row r="12" spans="1:11" ht="11.25" customHeight="1" thickTop="1">
      <c r="A12" s="39"/>
      <c r="B12" s="38"/>
      <c r="E12" s="75"/>
      <c r="H12" s="75"/>
      <c r="I12" s="36"/>
      <c r="J12" s="36"/>
      <c r="K12" s="74"/>
    </row>
    <row r="13" spans="1:11">
      <c r="A13" s="49" t="s">
        <v>59</v>
      </c>
      <c r="B13" s="17" t="s">
        <v>58</v>
      </c>
      <c r="C13" s="16">
        <f>'[3]台灣--大陸'!D13+[3]自大陸進口試算!C13</f>
        <v>4215</v>
      </c>
      <c r="D13" s="16">
        <v>13057</v>
      </c>
      <c r="E13" s="60">
        <f>(C13-D13)/D13</f>
        <v>-0.67718465191085242</v>
      </c>
      <c r="F13" s="16">
        <f>'[3]台灣--大陸'!G13+[3]自大陸進口試算!F13</f>
        <v>395464</v>
      </c>
      <c r="G13" s="16">
        <v>1402015</v>
      </c>
      <c r="H13" s="60">
        <f>(F13-G13)/G13</f>
        <v>-0.71793169117306166</v>
      </c>
      <c r="I13" s="47">
        <f>F13/C13</f>
        <v>93.823013048635829</v>
      </c>
      <c r="J13" s="47">
        <f>G13/D13</f>
        <v>107.37650302519721</v>
      </c>
      <c r="K13" s="60">
        <f>(I13-J13)/J13</f>
        <v>-0.12622398378331326</v>
      </c>
    </row>
    <row r="14" spans="1:11" ht="17.25" thickBot="1">
      <c r="A14" s="46" t="s">
        <v>1</v>
      </c>
      <c r="B14" s="45" t="s">
        <v>89</v>
      </c>
      <c r="C14" s="43">
        <f>C11+C13</f>
        <v>326578</v>
      </c>
      <c r="D14" s="43">
        <f>D11+D13</f>
        <v>546867</v>
      </c>
      <c r="E14" s="73">
        <f>(C14-D14)/D14</f>
        <v>-0.40282006411065213</v>
      </c>
      <c r="F14" s="43">
        <f>F11+F13</f>
        <v>21526681</v>
      </c>
      <c r="G14" s="43">
        <f>G11+G13</f>
        <v>34814949</v>
      </c>
      <c r="H14" s="73">
        <f>(F14-G14)/G14</f>
        <v>-0.3816828225139724</v>
      </c>
      <c r="I14" s="42">
        <f>F14/C14</f>
        <v>65.915894518308036</v>
      </c>
      <c r="J14" s="42">
        <f>G14/D14</f>
        <v>63.662552320765379</v>
      </c>
      <c r="K14" s="72">
        <f>(I14-J14)/J14</f>
        <v>3.5395096731107106E-2</v>
      </c>
    </row>
    <row r="15" spans="1:11" ht="13.5" customHeight="1" thickTop="1">
      <c r="A15" s="10"/>
      <c r="B15" s="41"/>
      <c r="C15" s="8"/>
      <c r="D15" s="8"/>
      <c r="E15" s="7"/>
      <c r="F15" s="8"/>
      <c r="G15" s="8"/>
      <c r="H15" s="7"/>
      <c r="I15" s="40"/>
      <c r="J15" s="40"/>
    </row>
    <row r="16" spans="1:11" ht="17.25" customHeight="1">
      <c r="A16" s="83" t="s">
        <v>223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7.5" customHeight="1">
      <c r="A17" s="39"/>
      <c r="B17" s="38"/>
      <c r="E17" s="37"/>
      <c r="H17" s="37"/>
      <c r="I17" s="36"/>
      <c r="J17" s="36"/>
    </row>
    <row r="18" spans="1:10">
      <c r="A18" s="35" t="s">
        <v>55</v>
      </c>
      <c r="B18" s="34" t="s">
        <v>54</v>
      </c>
      <c r="C18" s="33" t="s">
        <v>220</v>
      </c>
      <c r="D18" s="33" t="s">
        <v>219</v>
      </c>
      <c r="E18" s="29" t="s">
        <v>97</v>
      </c>
      <c r="F18" s="62" t="s">
        <v>218</v>
      </c>
      <c r="G18" s="62" t="s">
        <v>217</v>
      </c>
      <c r="H18" s="29" t="s">
        <v>97</v>
      </c>
      <c r="I18" s="21"/>
      <c r="J18" s="21"/>
    </row>
    <row r="19" spans="1:10">
      <c r="A19" s="28"/>
      <c r="B19" s="27"/>
      <c r="C19" s="26" t="s">
        <v>82</v>
      </c>
      <c r="D19" s="26" t="s">
        <v>82</v>
      </c>
      <c r="E19" s="25" t="s">
        <v>81</v>
      </c>
      <c r="F19" s="61" t="s">
        <v>80</v>
      </c>
      <c r="G19" s="61" t="s">
        <v>80</v>
      </c>
      <c r="H19" s="25" t="s">
        <v>91</v>
      </c>
      <c r="I19" s="22"/>
      <c r="J19" s="21"/>
    </row>
    <row r="20" spans="1:10">
      <c r="A20" s="18" t="s">
        <v>45</v>
      </c>
      <c r="B20" s="17" t="s">
        <v>44</v>
      </c>
      <c r="C20" s="16">
        <f>'[3]台灣--大陸'!D20+[3]自大陸進口試算!C20</f>
        <v>39304</v>
      </c>
      <c r="D20" s="16">
        <v>47060</v>
      </c>
      <c r="E20" s="60">
        <f t="shared" ref="E20:E42" si="4">(C20-D20)/D20</f>
        <v>-0.16481087972800679</v>
      </c>
      <c r="F20" s="16">
        <f>'[3]台灣--大陸'!G20+[3]自大陸進口試算!F20</f>
        <v>1149193</v>
      </c>
      <c r="G20" s="16">
        <v>996899</v>
      </c>
      <c r="H20" s="59">
        <f t="shared" ref="H20:H42" si="5">(F20-G20)/G20</f>
        <v>0.15276773273922434</v>
      </c>
      <c r="I20" s="2"/>
      <c r="J20" s="2"/>
    </row>
    <row r="21" spans="1:10">
      <c r="A21" s="18" t="s">
        <v>43</v>
      </c>
      <c r="B21" s="17" t="s">
        <v>42</v>
      </c>
      <c r="C21" s="16">
        <f>'[3]台灣--大陸'!D21+[3]自大陸進口試算!C21</f>
        <v>18102</v>
      </c>
      <c r="D21" s="16">
        <v>32921</v>
      </c>
      <c r="E21" s="60">
        <f t="shared" si="4"/>
        <v>-0.45013820965341272</v>
      </c>
      <c r="F21" s="16">
        <f>'[3]台灣--大陸'!G21+[3]自大陸進口試算!F21</f>
        <v>740882</v>
      </c>
      <c r="G21" s="16">
        <v>686104</v>
      </c>
      <c r="H21" s="59">
        <f t="shared" si="5"/>
        <v>7.9839208050091537E-2</v>
      </c>
      <c r="I21" s="2"/>
      <c r="J21" s="2"/>
    </row>
    <row r="22" spans="1:10">
      <c r="A22" s="18" t="s">
        <v>41</v>
      </c>
      <c r="B22" s="17" t="s">
        <v>40</v>
      </c>
      <c r="C22" s="16">
        <f>'[3]台灣--大陸'!D22+[3]自大陸進口試算!C22</f>
        <v>6615268</v>
      </c>
      <c r="D22" s="16">
        <v>6802063</v>
      </c>
      <c r="E22" s="60">
        <f t="shared" si="4"/>
        <v>-2.7461521600138077E-2</v>
      </c>
      <c r="F22" s="16">
        <f>'[3]台灣--大陸'!G22+[3]自大陸進口試算!F22</f>
        <v>264101608</v>
      </c>
      <c r="G22" s="16">
        <v>234737266</v>
      </c>
      <c r="H22" s="59">
        <f t="shared" si="5"/>
        <v>0.1250945045939148</v>
      </c>
      <c r="I22" s="2"/>
      <c r="J22" s="2"/>
    </row>
    <row r="23" spans="1:10">
      <c r="A23" s="18" t="s">
        <v>39</v>
      </c>
      <c r="B23" s="17" t="s">
        <v>38</v>
      </c>
      <c r="C23" s="16">
        <f>'[3]台灣--大陸'!D23+[3]自大陸進口試算!C23</f>
        <v>771328</v>
      </c>
      <c r="D23" s="16">
        <v>658731</v>
      </c>
      <c r="E23" s="59">
        <f t="shared" si="4"/>
        <v>0.1709301672458105</v>
      </c>
      <c r="F23" s="16">
        <f>'[3]台灣--大陸'!G23+[3]自大陸進口試算!F23</f>
        <v>32905620</v>
      </c>
      <c r="G23" s="16">
        <v>21222418</v>
      </c>
      <c r="H23" s="59">
        <f t="shared" si="5"/>
        <v>0.55051229317978756</v>
      </c>
      <c r="I23" s="2"/>
      <c r="J23" s="2"/>
    </row>
    <row r="24" spans="1:10">
      <c r="A24" s="18" t="s">
        <v>37</v>
      </c>
      <c r="B24" s="17" t="s">
        <v>36</v>
      </c>
      <c r="C24" s="16">
        <f>'[3]台灣--大陸'!D24+[3]自大陸進口試算!C24</f>
        <v>31516</v>
      </c>
      <c r="D24" s="16">
        <v>27376</v>
      </c>
      <c r="E24" s="59">
        <f t="shared" si="4"/>
        <v>0.15122735242548219</v>
      </c>
      <c r="F24" s="16">
        <f>'[3]台灣--大陸'!G24+[3]自大陸進口試算!F24</f>
        <v>135603</v>
      </c>
      <c r="G24" s="16">
        <v>166316</v>
      </c>
      <c r="H24" s="60">
        <f t="shared" si="5"/>
        <v>-0.18466653839678684</v>
      </c>
      <c r="I24" s="2"/>
      <c r="J24" s="2"/>
    </row>
    <row r="25" spans="1:10">
      <c r="A25" s="18" t="s">
        <v>35</v>
      </c>
      <c r="B25" s="17" t="s">
        <v>34</v>
      </c>
      <c r="C25" s="16">
        <f>'[3]台灣--大陸'!D25+[3]自大陸進口試算!C25</f>
        <v>243150</v>
      </c>
      <c r="D25" s="16">
        <v>184924</v>
      </c>
      <c r="E25" s="59">
        <f t="shared" si="4"/>
        <v>0.31486448486945989</v>
      </c>
      <c r="F25" s="16">
        <f>'[3]台灣--大陸'!G25+[3]自大陸進口試算!F25</f>
        <v>1320480</v>
      </c>
      <c r="G25" s="16">
        <v>1700981</v>
      </c>
      <c r="H25" s="60">
        <f t="shared" si="5"/>
        <v>-0.22369503245480107</v>
      </c>
      <c r="I25" s="2"/>
      <c r="J25" s="2"/>
    </row>
    <row r="26" spans="1:10">
      <c r="A26" s="18" t="s">
        <v>33</v>
      </c>
      <c r="B26" s="17" t="s">
        <v>32</v>
      </c>
      <c r="C26" s="16">
        <f>'[3]台灣--大陸'!D26+[3]自大陸進口試算!C26</f>
        <v>919041</v>
      </c>
      <c r="D26" s="16">
        <v>853509</v>
      </c>
      <c r="E26" s="59">
        <f t="shared" si="4"/>
        <v>7.677950671873407E-2</v>
      </c>
      <c r="F26" s="16">
        <f>'[3]台灣--大陸'!G26+[3]自大陸進口試算!F26</f>
        <v>11002826</v>
      </c>
      <c r="G26" s="16">
        <v>8453421</v>
      </c>
      <c r="H26" s="59">
        <f t="shared" si="5"/>
        <v>0.30158263737249097</v>
      </c>
      <c r="I26" s="2"/>
      <c r="J26" s="2"/>
    </row>
    <row r="27" spans="1:10">
      <c r="A27" s="18" t="s">
        <v>31</v>
      </c>
      <c r="B27" s="17" t="s">
        <v>30</v>
      </c>
      <c r="C27" s="16">
        <f>'[3]台灣--大陸'!D27+[3]自大陸進口試算!C27</f>
        <v>403229</v>
      </c>
      <c r="D27" s="16">
        <v>257740</v>
      </c>
      <c r="E27" s="59">
        <f t="shared" si="4"/>
        <v>0.56447970823310312</v>
      </c>
      <c r="F27" s="16">
        <f>'[3]台灣--大陸'!G27+[3]自大陸進口試算!F27</f>
        <v>3433506</v>
      </c>
      <c r="G27" s="16">
        <v>2108766</v>
      </c>
      <c r="H27" s="59">
        <f t="shared" si="5"/>
        <v>0.6282062590159363</v>
      </c>
      <c r="I27" s="2"/>
      <c r="J27" s="2"/>
    </row>
    <row r="28" spans="1:10">
      <c r="A28" s="18" t="s">
        <v>29</v>
      </c>
      <c r="B28" s="17" t="s">
        <v>28</v>
      </c>
      <c r="C28" s="16">
        <f>'[3]台灣--大陸'!D28+[3]自大陸進口試算!C28</f>
        <v>33808</v>
      </c>
      <c r="D28" s="16">
        <v>60936</v>
      </c>
      <c r="E28" s="60">
        <f t="shared" si="4"/>
        <v>-0.44518839438098989</v>
      </c>
      <c r="F28" s="16">
        <f>'[3]台灣--大陸'!G28+[3]自大陸進口試算!F28</f>
        <v>494413</v>
      </c>
      <c r="G28" s="16">
        <v>588913</v>
      </c>
      <c r="H28" s="60">
        <f t="shared" si="5"/>
        <v>-0.16046512812588618</v>
      </c>
      <c r="I28" s="2"/>
      <c r="J28" s="2"/>
    </row>
    <row r="29" spans="1:10">
      <c r="A29" s="18" t="s">
        <v>27</v>
      </c>
      <c r="B29" s="17" t="s">
        <v>26</v>
      </c>
      <c r="C29" s="16">
        <f>'[3]台灣--大陸'!D29+[3]自大陸進口試算!C29</f>
        <v>1417216</v>
      </c>
      <c r="D29" s="16">
        <v>1132712</v>
      </c>
      <c r="E29" s="59">
        <f t="shared" si="4"/>
        <v>0.25117064178714449</v>
      </c>
      <c r="F29" s="16">
        <f>'[3]台灣--大陸'!G29+[3]自大陸進口試算!F29</f>
        <v>12682512</v>
      </c>
      <c r="G29" s="16">
        <v>10338307</v>
      </c>
      <c r="H29" s="59">
        <f t="shared" si="5"/>
        <v>0.22674940877650471</v>
      </c>
      <c r="I29" s="2"/>
      <c r="J29" s="2"/>
    </row>
    <row r="30" spans="1:10">
      <c r="A30" s="18" t="s">
        <v>25</v>
      </c>
      <c r="B30" s="17" t="s">
        <v>24</v>
      </c>
      <c r="C30" s="16">
        <f>'[3]台灣--大陸'!D30+[3]自大陸進口試算!C30</f>
        <v>1186494</v>
      </c>
      <c r="D30" s="16">
        <v>1232760</v>
      </c>
      <c r="E30" s="60">
        <f t="shared" si="4"/>
        <v>-3.7530419546383725E-2</v>
      </c>
      <c r="F30" s="16">
        <f>'[3]台灣--大陸'!G30+[3]自大陸進口試算!F30</f>
        <v>11285653</v>
      </c>
      <c r="G30" s="16">
        <v>13597603</v>
      </c>
      <c r="H30" s="60">
        <f t="shared" si="5"/>
        <v>-0.17002629066314115</v>
      </c>
      <c r="I30" s="2"/>
      <c r="J30" s="2"/>
    </row>
    <row r="31" spans="1:10">
      <c r="A31" s="18" t="s">
        <v>23</v>
      </c>
      <c r="B31" s="17" t="s">
        <v>22</v>
      </c>
      <c r="C31" s="16">
        <f>'[3]台灣--大陸'!D31+[3]自大陸進口試算!C31</f>
        <v>507628</v>
      </c>
      <c r="D31" s="16">
        <v>598903</v>
      </c>
      <c r="E31" s="60">
        <f t="shared" si="4"/>
        <v>-0.15240364466366005</v>
      </c>
      <c r="F31" s="16">
        <f>'[3]台灣--大陸'!G31+[3]自大陸進口試算!F31</f>
        <v>2099934</v>
      </c>
      <c r="G31" s="16">
        <v>4277694</v>
      </c>
      <c r="H31" s="60">
        <f t="shared" si="5"/>
        <v>-0.50909672360856106</v>
      </c>
      <c r="I31" s="2"/>
      <c r="J31" s="2"/>
    </row>
    <row r="32" spans="1:10">
      <c r="A32" s="18" t="s">
        <v>21</v>
      </c>
      <c r="B32" s="17" t="s">
        <v>20</v>
      </c>
      <c r="C32" s="16">
        <f>'[3]台灣--大陸'!D32+[3]自大陸進口試算!C32</f>
        <v>1450689</v>
      </c>
      <c r="D32" s="16">
        <v>1567402</v>
      </c>
      <c r="E32" s="60">
        <f t="shared" si="4"/>
        <v>-7.4462709630330956E-2</v>
      </c>
      <c r="F32" s="16">
        <f>'[3]台灣--大陸'!G32+[3]自大陸進口試算!F32</f>
        <v>9087748</v>
      </c>
      <c r="G32" s="16">
        <v>8545789</v>
      </c>
      <c r="H32" s="59">
        <f t="shared" si="5"/>
        <v>6.3418251960117439E-2</v>
      </c>
      <c r="I32" s="2"/>
      <c r="J32" s="2"/>
    </row>
    <row r="33" spans="1:10">
      <c r="A33" s="18" t="s">
        <v>19</v>
      </c>
      <c r="B33" s="17" t="s">
        <v>18</v>
      </c>
      <c r="C33" s="16">
        <f>'[3]台灣--大陸'!D33+[3]自大陸進口試算!C33</f>
        <v>1029852</v>
      </c>
      <c r="D33" s="16">
        <v>1185528</v>
      </c>
      <c r="E33" s="60">
        <f t="shared" si="4"/>
        <v>-0.13131364252889852</v>
      </c>
      <c r="F33" s="16">
        <f>'[3]台灣--大陸'!G33+[3]自大陸進口試算!F33</f>
        <v>3051387</v>
      </c>
      <c r="G33" s="16">
        <v>3070718</v>
      </c>
      <c r="H33" s="60">
        <f t="shared" si="5"/>
        <v>-6.2952703569653743E-3</v>
      </c>
      <c r="I33" s="2"/>
      <c r="J33" s="2"/>
    </row>
    <row r="34" spans="1:10">
      <c r="A34" s="18" t="s">
        <v>17</v>
      </c>
      <c r="B34" s="17" t="s">
        <v>16</v>
      </c>
      <c r="C34" s="16">
        <f>'[3]台灣--大陸'!D34+[3]自大陸進口試算!C34</f>
        <v>262592</v>
      </c>
      <c r="D34" s="16">
        <v>428875</v>
      </c>
      <c r="E34" s="60">
        <f t="shared" si="4"/>
        <v>-0.38771903235208394</v>
      </c>
      <c r="F34" s="16">
        <f>'[3]台灣--大陸'!G34+[3]自大陸進口試算!F34</f>
        <v>2513940</v>
      </c>
      <c r="G34" s="16">
        <v>3468079</v>
      </c>
      <c r="H34" s="60">
        <f t="shared" si="5"/>
        <v>-0.27512031877013182</v>
      </c>
      <c r="I34" s="2"/>
      <c r="J34" s="2"/>
    </row>
    <row r="35" spans="1:10">
      <c r="A35" s="18" t="s">
        <v>15</v>
      </c>
      <c r="B35" s="17" t="s">
        <v>14</v>
      </c>
      <c r="C35" s="16">
        <f>'[3]台灣--大陸'!D35+[3]自大陸進口試算!C35</f>
        <v>138021</v>
      </c>
      <c r="D35" s="16">
        <v>127071</v>
      </c>
      <c r="E35" s="59">
        <f t="shared" si="4"/>
        <v>8.6172297377056922E-2</v>
      </c>
      <c r="F35" s="16">
        <f>'[3]台灣--大陸'!G35+[3]自大陸進口試算!F35</f>
        <v>971313</v>
      </c>
      <c r="G35" s="16">
        <v>656405</v>
      </c>
      <c r="H35" s="59">
        <f t="shared" si="5"/>
        <v>0.47974649797000329</v>
      </c>
      <c r="I35" s="2"/>
      <c r="J35" s="2"/>
    </row>
    <row r="36" spans="1:10">
      <c r="A36" s="18" t="s">
        <v>13</v>
      </c>
      <c r="B36" s="17" t="s">
        <v>12</v>
      </c>
      <c r="C36" s="16">
        <f>'[3]台灣--大陸'!D36+[3]自大陸進口試算!C36</f>
        <v>56108</v>
      </c>
      <c r="D36" s="16">
        <v>156917</v>
      </c>
      <c r="E36" s="60">
        <f t="shared" si="4"/>
        <v>-0.64243517273463036</v>
      </c>
      <c r="F36" s="16">
        <f>'[3]台灣--大陸'!G36+[3]自大陸進口試算!F36</f>
        <v>134491</v>
      </c>
      <c r="G36" s="16">
        <v>365876</v>
      </c>
      <c r="H36" s="60">
        <f t="shared" si="5"/>
        <v>-0.63241371393586898</v>
      </c>
      <c r="I36" s="2"/>
      <c r="J36" s="2"/>
    </row>
    <row r="37" spans="1:10">
      <c r="A37" s="18" t="s">
        <v>11</v>
      </c>
      <c r="B37" s="17" t="s">
        <v>10</v>
      </c>
      <c r="C37" s="16">
        <f>'[3]台灣--大陸'!D37+[3]自大陸進口試算!C37</f>
        <v>370278</v>
      </c>
      <c r="D37" s="16">
        <v>410815</v>
      </c>
      <c r="E37" s="60">
        <f t="shared" si="4"/>
        <v>-9.8674585884157104E-2</v>
      </c>
      <c r="F37" s="16">
        <f>'[3]台灣--大陸'!G37+[3]自大陸進口試算!F37</f>
        <v>3644792</v>
      </c>
      <c r="G37" s="16">
        <v>4215368</v>
      </c>
      <c r="H37" s="60">
        <f t="shared" si="5"/>
        <v>-0.13535615395856304</v>
      </c>
      <c r="I37" s="2"/>
      <c r="J37" s="2"/>
    </row>
    <row r="38" spans="1:10">
      <c r="A38" s="18" t="s">
        <v>9</v>
      </c>
      <c r="B38" s="17" t="s">
        <v>8</v>
      </c>
      <c r="C38" s="16">
        <f>'[3]台灣--大陸'!D38+[3]自大陸進口試算!C38</f>
        <v>586002</v>
      </c>
      <c r="D38" s="16">
        <v>640999</v>
      </c>
      <c r="E38" s="60">
        <f t="shared" si="4"/>
        <v>-8.5798885801693925E-2</v>
      </c>
      <c r="F38" s="16">
        <f>'[3]台灣--大陸'!G38+[3]自大陸進口試算!F38</f>
        <v>8976502</v>
      </c>
      <c r="G38" s="16">
        <v>9023932</v>
      </c>
      <c r="H38" s="60">
        <f t="shared" si="5"/>
        <v>-5.2560236491143771E-3</v>
      </c>
      <c r="I38" s="2"/>
      <c r="J38" s="2"/>
    </row>
    <row r="39" spans="1:10">
      <c r="A39" s="18" t="s">
        <v>7</v>
      </c>
      <c r="B39" s="17" t="s">
        <v>6</v>
      </c>
      <c r="C39" s="16">
        <f>'[3]台灣--大陸'!D39+[3]自大陸進口試算!C39</f>
        <v>495492</v>
      </c>
      <c r="D39" s="16">
        <v>487375</v>
      </c>
      <c r="E39" s="59">
        <f t="shared" si="4"/>
        <v>1.6654526801744039E-2</v>
      </c>
      <c r="F39" s="16">
        <f>'[3]台灣--大陸'!G39+[3]自大陸進口試算!F39</f>
        <v>6491069</v>
      </c>
      <c r="G39" s="16">
        <v>6477152</v>
      </c>
      <c r="H39" s="59">
        <f t="shared" si="5"/>
        <v>2.148629521122864E-3</v>
      </c>
      <c r="I39" s="2"/>
      <c r="J39" s="2"/>
    </row>
    <row r="40" spans="1:10">
      <c r="A40" s="18" t="s">
        <v>5</v>
      </c>
      <c r="B40" s="17" t="s">
        <v>4</v>
      </c>
      <c r="C40" s="16">
        <f>'[3]台灣--大陸'!D40+[3]自大陸進口試算!C40</f>
        <v>1091384</v>
      </c>
      <c r="D40" s="16">
        <v>1215974</v>
      </c>
      <c r="E40" s="60">
        <f t="shared" si="4"/>
        <v>-0.10246107235845503</v>
      </c>
      <c r="F40" s="16">
        <f>'[3]台灣--大陸'!G40+[3]自大陸進口試算!F40</f>
        <v>5611692</v>
      </c>
      <c r="G40" s="16">
        <v>6252366</v>
      </c>
      <c r="H40" s="60">
        <f t="shared" si="5"/>
        <v>-0.10246904931669068</v>
      </c>
      <c r="I40" s="2"/>
      <c r="J40" s="2"/>
    </row>
    <row r="41" spans="1:10">
      <c r="A41" s="18" t="s">
        <v>3</v>
      </c>
      <c r="B41" s="17" t="s">
        <v>2</v>
      </c>
      <c r="C41" s="16">
        <f>'[3]台灣--大陸'!D41+[3]自大陸進口試算!C41</f>
        <v>280855</v>
      </c>
      <c r="D41" s="16">
        <v>301352</v>
      </c>
      <c r="E41" s="60">
        <f t="shared" si="4"/>
        <v>-6.801680426876211E-2</v>
      </c>
      <c r="F41" s="16">
        <f>'[3]台灣--大陸'!G41+[3]自大陸進口試算!F41</f>
        <v>1298465</v>
      </c>
      <c r="G41" s="16">
        <v>1343921</v>
      </c>
      <c r="H41" s="60">
        <f t="shared" si="5"/>
        <v>-3.3823416703809228E-2</v>
      </c>
      <c r="I41" s="2"/>
      <c r="J41" s="2"/>
    </row>
    <row r="42" spans="1:10" ht="18.75" customHeight="1" thickBot="1">
      <c r="A42" s="14" t="s">
        <v>1</v>
      </c>
      <c r="B42" s="13"/>
      <c r="C42" s="58">
        <f>SUM(C20:C41)</f>
        <v>17947357</v>
      </c>
      <c r="D42" s="58">
        <f>SUM(D20:D41)</f>
        <v>18411943</v>
      </c>
      <c r="E42" s="82">
        <f t="shared" si="4"/>
        <v>-2.5232861083699858E-2</v>
      </c>
      <c r="F42" s="58">
        <f>SUM(F20:F41)</f>
        <v>383133629</v>
      </c>
      <c r="G42" s="58">
        <f>SUM(G20:G41)</f>
        <v>342294294</v>
      </c>
      <c r="H42" s="57">
        <f t="shared" si="5"/>
        <v>0.11931059242255437</v>
      </c>
    </row>
    <row r="43" spans="1:10" ht="9.75" customHeight="1" thickTop="1">
      <c r="A43" s="10"/>
      <c r="B43" s="9"/>
      <c r="C43" s="8"/>
      <c r="D43" s="8"/>
      <c r="E43" s="7"/>
      <c r="F43" s="8"/>
      <c r="G43" s="8"/>
      <c r="H43" s="7"/>
    </row>
    <row r="44" spans="1:10">
      <c r="A44" s="6" t="s">
        <v>0</v>
      </c>
      <c r="B44" s="4"/>
      <c r="C44" s="5"/>
      <c r="D44" s="4"/>
      <c r="E44" s="4"/>
      <c r="F44" s="4"/>
    </row>
  </sheetData>
  <mergeCells count="2">
    <mergeCell ref="A1:J1"/>
    <mergeCell ref="A16:J16"/>
  </mergeCells>
  <phoneticPr fontId="1" type="noConversion"/>
  <pageMargins left="0.31496062992125984" right="0.11811023622047245" top="0.35433070866141736" bottom="0.15748031496062992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12月台灣-中國</vt:lpstr>
      <vt:lpstr>12月台灣出口中國</vt:lpstr>
      <vt:lpstr>12月自中國進口</vt:lpstr>
      <vt:lpstr>11月台灣-中國</vt:lpstr>
      <vt:lpstr>11月台灣出口中國</vt:lpstr>
      <vt:lpstr>11月自中國進口</vt:lpstr>
      <vt:lpstr>10月台灣-中國</vt:lpstr>
      <vt:lpstr>10月台灣出口中國</vt:lpstr>
      <vt:lpstr>10月自中國進口</vt:lpstr>
      <vt:lpstr>9月台灣-中國</vt:lpstr>
      <vt:lpstr>9月台灣出口中國</vt:lpstr>
      <vt:lpstr>9月自中國進口</vt:lpstr>
      <vt:lpstr>8月台灣-中國</vt:lpstr>
      <vt:lpstr>8月台灣出口中國</vt:lpstr>
      <vt:lpstr>8月自中國進口</vt:lpstr>
      <vt:lpstr>7月台灣-中國</vt:lpstr>
      <vt:lpstr>7月台灣出口中國</vt:lpstr>
      <vt:lpstr>7月自中國進口</vt:lpstr>
      <vt:lpstr>6月台灣-中國</vt:lpstr>
      <vt:lpstr>6月台灣出口中國</vt:lpstr>
      <vt:lpstr>6月自中國進口</vt:lpstr>
      <vt:lpstr>5月台灣-中國</vt:lpstr>
      <vt:lpstr>5月台灣出口中國</vt:lpstr>
      <vt:lpstr>5月自大陸進口</vt:lpstr>
      <vt:lpstr>4月台灣-中國</vt:lpstr>
      <vt:lpstr>4月台灣出口中國</vt:lpstr>
      <vt:lpstr>4月自中國進口</vt:lpstr>
      <vt:lpstr>3月台灣-中國</vt:lpstr>
      <vt:lpstr>3月台灣出口中國</vt:lpstr>
      <vt:lpstr>3月自中國進口</vt:lpstr>
      <vt:lpstr>2月台灣-中國</vt:lpstr>
      <vt:lpstr>2月台灣出口中國</vt:lpstr>
      <vt:lpstr>2月自中國進口</vt:lpstr>
      <vt:lpstr>1月台灣-中國</vt:lpstr>
      <vt:lpstr>1月台灣出口中國</vt:lpstr>
      <vt:lpstr>1月自中國進口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</dc:creator>
  <cp:lastModifiedBy>Annie</cp:lastModifiedBy>
  <dcterms:created xsi:type="dcterms:W3CDTF">2019-08-06T06:15:49Z</dcterms:created>
  <dcterms:modified xsi:type="dcterms:W3CDTF">2019-08-07T03:21:50Z</dcterms:modified>
</cp:coreProperties>
</file>